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Asset Inventory" sheetId="2" state="visible" r:id="rId4"/>
    <sheet name="Threat Identification" sheetId="3" state="visible" r:id="rId5"/>
    <sheet name="Vulnerability Assessment" sheetId="4" state="visible" r:id="rId6"/>
    <sheet name="Risk Scoring Matrix" sheetId="5" state="visible" r:id="rId7"/>
    <sheet name="Mitigation Priority" sheetId="6" state="visible" r:id="rId8"/>
    <sheet name="Executive Summary" sheetId="7" state="visible" r:id="rId9"/>
    <sheet name="Evidence Tracker" sheetId="8" state="visible" r:id="rId10"/>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<sst xmlns="http://schemas.openxmlformats.org/spreadsheetml/2006/main" count="730" uniqueCount="536">
  <si>
    <t xml:space="preserve">UTAH EDUCATION CYBERSECURITY RISK ASSESSMENT TEMPLATE</t>
  </si>
  <si>
    <t xml:space="preserve">HB 44 (formerly HB 42) Compliance Tool | NIST CSF Identify Function Alignment</t>
  </si>
  <si>
    <t xml:space="preserve">LEGISLATIVE NOTE</t>
  </si>
  <si>
    <t xml:space="preserve">HB 42 (School Cybersecurity Amendments) was merged into HB 44 (School Security Personnel Standards) via the 7th Substitute (S07) during the 2026 General Session. HB 44 enrolled March 12, 2026. The Cybersecurity Commission now sets specific standards and compliance timelines through administrative rulemaking. All practical guidance in this template remains applicable.</t>
  </si>
  <si>
    <t xml:space="preserve">HOW TO USE THIS TEMPLATE</t>
  </si>
  <si>
    <t xml:space="preserve">Step 1</t>
  </si>
  <si>
    <t xml:space="preserve">Complete the Asset Inventory worksheet first. List all systems, devices, and data assets.</t>
  </si>
  <si>
    <t xml:space="preserve">Step 2</t>
  </si>
  <si>
    <t xml:space="preserve">Review the Threat Identification checklist. Check all threats that apply to your environment.</t>
  </si>
  <si>
    <t xml:space="preserve">Step 3</t>
  </si>
  <si>
    <t xml:space="preserve">Complete the Vulnerability Assessment questionnaire honestly.</t>
  </si>
  <si>
    <t xml:space="preserve">Step 4</t>
  </si>
  <si>
    <t xml:space="preserve">The Risk Scoring Matrix will auto-calculate risk levels based on your inputs.</t>
  </si>
  <si>
    <t xml:space="preserve">Step 5</t>
  </si>
  <si>
    <t xml:space="preserve">Review Mitigation Priority recommendations and assign responsible parties.</t>
  </si>
  <si>
    <t xml:space="preserve">Step 6</t>
  </si>
  <si>
    <t xml:space="preserve">The Executive Summary auto-generates for your Board presentation.</t>
  </si>
  <si>
    <t xml:space="preserve">Step 7</t>
  </si>
  <si>
    <t xml:space="preserve">Document evidence in the Evidence Tracker for USBE compliance reporting.</t>
  </si>
  <si>
    <t xml:space="preserve">COLOR CODING GUIDE</t>
  </si>
  <si>
    <t xml:space="preserve">Light Blue Cells</t>
  </si>
  <si>
    <t xml:space="preserve">Fields for YOU to fill in with your organization's data</t>
  </si>
  <si>
    <t xml:space="preserve">White Cells</t>
  </si>
  <si>
    <t xml:space="preserve">Auto-calculated or informational - do not modify</t>
  </si>
  <si>
    <t xml:space="preserve">Green Highlight</t>
  </si>
  <si>
    <t xml:space="preserve">Low risk items - acceptable security posture</t>
  </si>
  <si>
    <t xml:space="preserve">Yellow Highlight</t>
  </si>
  <si>
    <t xml:space="preserve">Medium risk items - attention needed</t>
  </si>
  <si>
    <t xml:space="preserve">Red Highlight</t>
  </si>
  <si>
    <t xml:space="preserve">High/Critical risk items - immediate action required</t>
  </si>
  <si>
    <t xml:space="preserve">WORKSHEET INDEX</t>
  </si>
  <si>
    <t xml:space="preserve">Worksheet Name</t>
  </si>
  <si>
    <t xml:space="preserve">Purpose</t>
  </si>
  <si>
    <t xml:space="preserve">Asset Inventory</t>
  </si>
  <si>
    <t xml:space="preserve">Document students, staff, applications, devices, and network assets</t>
  </si>
  <si>
    <t xml:space="preserve">Threat Identification</t>
  </si>
  <si>
    <t xml:space="preserve">Checklist of common cybersecurity threats for education</t>
  </si>
  <si>
    <t xml:space="preserve">Vulnerability Assessment</t>
  </si>
  <si>
    <t xml:space="preserve">Questionnaire to identify security weaknesses</t>
  </si>
  <si>
    <t xml:space="preserve">Risk Scoring Matrix</t>
  </si>
  <si>
    <t xml:space="preserve">Auto-calculated risk scores (Likelihood x Impact)</t>
  </si>
  <si>
    <t xml:space="preserve">Mitigation Priority</t>
  </si>
  <si>
    <t xml:space="preserve">Prioritized action items with responsible parties</t>
  </si>
  <si>
    <t xml:space="preserve">Executive Summary</t>
  </si>
  <si>
    <t xml:space="preserve">Auto-generated summary for Board presentations</t>
  </si>
  <si>
    <t xml:space="preserve">Evidence Tracker</t>
  </si>
  <si>
    <t xml:space="preserve">Documentation log for USBE compliance reporting</t>
  </si>
  <si>
    <t xml:space="preserve">For support: contact Utah Cyber Alliance at info@utahcyberalliance.org</t>
  </si>
  <si>
    <t xml:space="preserve">ASSET INVENTORY</t>
  </si>
  <si>
    <t xml:space="preserve">Organization Name:</t>
  </si>
  <si>
    <t xml:space="preserve">[Enter your district/school name]</t>
  </si>
  <si>
    <t xml:space="preserve">Assessment Date:</t>
  </si>
  <si>
    <t xml:space="preserve">[MM/DD/YYYY]</t>
  </si>
  <si>
    <t xml:space="preserve">Assessed By:</t>
  </si>
  <si>
    <t xml:space="preserve">[Name and Title]</t>
  </si>
  <si>
    <t xml:space="preserve">1. STUDENT &amp; STAFF POPULATION</t>
  </si>
  <si>
    <t xml:space="preserve">#</t>
  </si>
  <si>
    <t xml:space="preserve">Category</t>
  </si>
  <si>
    <t xml:space="preserve">Description</t>
  </si>
  <si>
    <t xml:space="preserve">Count</t>
  </si>
  <si>
    <t xml:space="preserve">Data Type</t>
  </si>
  <si>
    <t xml:space="preserve">Criticality</t>
  </si>
  <si>
    <t xml:space="preserve">Notes</t>
  </si>
  <si>
    <t xml:space="preserve">1</t>
  </si>
  <si>
    <t xml:space="preserve">Total Students</t>
  </si>
  <si>
    <t xml:space="preserve">All enrolled students K-12</t>
  </si>
  <si>
    <t xml:space="preserve">[Enter count]</t>
  </si>
  <si>
    <t xml:space="preserve">PII/Education Records</t>
  </si>
  <si>
    <t xml:space="preserve">Critical</t>
  </si>
  <si>
    <t xml:space="preserve">2</t>
  </si>
  <si>
    <t xml:space="preserve">Special Education</t>
  </si>
  <si>
    <t xml:space="preserve">Students with IEPs/504 plans</t>
  </si>
  <si>
    <t xml:space="preserve">Sensitive PII</t>
  </si>
  <si>
    <t xml:space="preserve">3</t>
  </si>
  <si>
    <t xml:space="preserve">Total Staff</t>
  </si>
  <si>
    <t xml:space="preserve">All employees (teachers, admin, support)</t>
  </si>
  <si>
    <t xml:space="preserve">PII/HR Data</t>
  </si>
  <si>
    <t xml:space="preserve">High</t>
  </si>
  <si>
    <t xml:space="preserve">4</t>
  </si>
  <si>
    <t xml:space="preserve">IT Staff</t>
  </si>
  <si>
    <t xml:space="preserve">IT personnel with system access</t>
  </si>
  <si>
    <t xml:space="preserve">Privileged Access</t>
  </si>
  <si>
    <t xml:space="preserve">5</t>
  </si>
  <si>
    <t xml:space="preserve">Administrators</t>
  </si>
  <si>
    <t xml:space="preserve">Principals, superintendents, directors</t>
  </si>
  <si>
    <t xml:space="preserve">2. CRITICAL APPLICATIONS &amp; SYSTEMS</t>
  </si>
  <si>
    <t xml:space="preserve">Student Information System</t>
  </si>
  <si>
    <t xml:space="preserve">[e.g., PowerSchool, Skyward]</t>
  </si>
  <si>
    <t xml:space="preserve">[Version]</t>
  </si>
  <si>
    <t xml:space="preserve">Student PII</t>
  </si>
  <si>
    <t xml:space="preserve">Learning Management System</t>
  </si>
  <si>
    <t xml:space="preserve">[e.g., Canvas, Google Classroom]</t>
  </si>
  <si>
    <t xml:space="preserve">Education Records</t>
  </si>
  <si>
    <t xml:space="preserve">Financial System</t>
  </si>
  <si>
    <t xml:space="preserve">[e.g., ERP/accounting system]</t>
  </si>
  <si>
    <t xml:space="preserve">Financial Data</t>
  </si>
  <si>
    <t xml:space="preserve">HR/Payroll System</t>
  </si>
  <si>
    <t xml:space="preserve">[e.g., Employee management]</t>
  </si>
  <si>
    <t xml:space="preserve">HR PII</t>
  </si>
  <si>
    <t xml:space="preserve">Email System</t>
  </si>
  <si>
    <t xml:space="preserve">[e.g., Google Workspace, O365]</t>
  </si>
  <si>
    <t xml:space="preserve">Communications</t>
  </si>
  <si>
    <t xml:space="preserve">6</t>
  </si>
  <si>
    <t xml:space="preserve">File Storage/Share</t>
  </si>
  <si>
    <t xml:space="preserve">[e.g., Google Drive, OneDrive]</t>
  </si>
  <si>
    <t xml:space="preserve">Mixed Data</t>
  </si>
  <si>
    <t xml:space="preserve">7</t>
  </si>
  <si>
    <t xml:space="preserve">Website/CMS</t>
  </si>
  <si>
    <t xml:space="preserve">[Public-facing website]</t>
  </si>
  <si>
    <t xml:space="preserve">[Platform]</t>
  </si>
  <si>
    <t xml:space="preserve">Public Info</t>
  </si>
  <si>
    <t xml:space="preserve">Medium</t>
  </si>
  <si>
    <t xml:space="preserve">8</t>
  </si>
  <si>
    <t xml:space="preserve">Library System</t>
  </si>
  <si>
    <t xml:space="preserve">[Library management software]</t>
  </si>
  <si>
    <t xml:space="preserve">Student Data</t>
  </si>
  <si>
    <t xml:space="preserve">9</t>
  </si>
  <si>
    <t xml:space="preserve">Transportation System</t>
  </si>
  <si>
    <t xml:space="preserve">[Bus routing/student tracking]</t>
  </si>
  <si>
    <t xml:space="preserve">10</t>
  </si>
  <si>
    <t xml:space="preserve">Food Service System</t>
  </si>
  <si>
    <t xml:space="preserve">[Lunch payments, free/reduced]</t>
  </si>
  <si>
    <t xml:space="preserve">Financial/PII</t>
  </si>
  <si>
    <t xml:space="preserve">3. NETWORK &amp; INFRASTRUCTURE</t>
  </si>
  <si>
    <t xml:space="preserve">Internet Connection</t>
  </si>
  <si>
    <t xml:space="preserve">Primary ISP and bandwidth</t>
  </si>
  <si>
    <t xml:space="preserve">[Mbps]</t>
  </si>
  <si>
    <t xml:space="preserve">Network</t>
  </si>
  <si>
    <t xml:space="preserve">Firewalls</t>
  </si>
  <si>
    <t xml:space="preserve">Perimeter security devices</t>
  </si>
  <si>
    <t xml:space="preserve">[Count/Model]</t>
  </si>
  <si>
    <t xml:space="preserve">Security</t>
  </si>
  <si>
    <t xml:space="preserve">Core Switches</t>
  </si>
  <si>
    <t xml:space="preserve">Network backbone switches</t>
  </si>
  <si>
    <t xml:space="preserve">Wireless Access Points</t>
  </si>
  <si>
    <t xml:space="preserve">WiFi access points</t>
  </si>
  <si>
    <t xml:space="preserve">[Count]</t>
  </si>
  <si>
    <t xml:space="preserve">Servers (Physical)</t>
  </si>
  <si>
    <t xml:space="preserve">On-premise physical servers</t>
  </si>
  <si>
    <t xml:space="preserve">Infrastructure</t>
  </si>
  <si>
    <t xml:space="preserve">Servers (Virtual)</t>
  </si>
  <si>
    <t xml:space="preserve">Virtual machines/hosts</t>
  </si>
  <si>
    <t xml:space="preserve">Workstations/Desktops</t>
  </si>
  <si>
    <t xml:space="preserve">Staff and lab computers</t>
  </si>
  <si>
    <t xml:space="preserve">Endpoints</t>
  </si>
  <si>
    <t xml:space="preserve">Laptops/Chromebooks</t>
  </si>
  <si>
    <t xml:space="preserve">Student and staff mobile devices</t>
  </si>
  <si>
    <t xml:space="preserve">Printers/MFPs</t>
  </si>
  <si>
    <t xml:space="preserve">Network-connected printers</t>
  </si>
  <si>
    <t xml:space="preserve">Peripherals</t>
  </si>
  <si>
    <t xml:space="preserve">IoT Devices</t>
  </si>
  <si>
    <t xml:space="preserve">Cameras, HVAC, other IoT</t>
  </si>
  <si>
    <t xml:space="preserve">[Count/Types]</t>
  </si>
  <si>
    <t xml:space="preserve">IoT</t>
  </si>
  <si>
    <t xml:space="preserve">ASSET INVENTORY SUMMARY</t>
  </si>
  <si>
    <t xml:space="preserve">Total Critical Assets:</t>
  </si>
  <si>
    <t xml:space="preserve">Total High Priority Assets:</t>
  </si>
  <si>
    <t xml:space="preserve">Systems with Student PII:</t>
  </si>
  <si>
    <t xml:space="preserve">[Manual count from above]</t>
  </si>
  <si>
    <t xml:space="preserve">THREAT IDENTIFICATION CHECKLIST</t>
  </si>
  <si>
    <t xml:space="preserve">Enter Yes/No for Applies. Enter High/Medium/Low for Likelihood.</t>
  </si>
  <si>
    <t xml:space="preserve">Threat Category</t>
  </si>
  <si>
    <t xml:space="preserve">Applies? (Y/N)</t>
  </si>
  <si>
    <t xml:space="preserve">Likelihood (H/M/L)</t>
  </si>
  <si>
    <t xml:space="preserve">MALWARE &amp; RANSOMWARE THREATS</t>
  </si>
  <si>
    <t xml:space="preserve">Ransomware Attack</t>
  </si>
  <si>
    <t xml:space="preserve">Malicious encryption of systems/data demanding payment</t>
  </si>
  <si>
    <t xml:space="preserve">Malware Infection</t>
  </si>
  <si>
    <t xml:space="preserve">Viruses, trojans, spyware infecting network devices</t>
  </si>
  <si>
    <t xml:space="preserve">Fileless Malware</t>
  </si>
  <si>
    <t xml:space="preserve">Memory-resident malware leaving minimal evidence</t>
  </si>
  <si>
    <t xml:space="preserve">Cryptojacking</t>
  </si>
  <si>
    <t xml:space="preserve">Unauthorized use of computing resources for crypto mining</t>
  </si>
  <si>
    <t xml:space="preserve">SOCIAL ENGINEERING THREATS</t>
  </si>
  <si>
    <t xml:space="preserve">Phishing Emails</t>
  </si>
  <si>
    <t xml:space="preserve">Deceptive emails designed to steal credentials</t>
  </si>
  <si>
    <t xml:space="preserve">Spear Phishing</t>
  </si>
  <si>
    <t xml:space="preserve">Targeted phishing attacks against specific individuals</t>
  </si>
  <si>
    <t xml:space="preserve">Business Email Compromise</t>
  </si>
  <si>
    <t xml:space="preserve">Impersonation of executives for financial fraud</t>
  </si>
  <si>
    <t xml:space="preserve">Vishing/Smishing</t>
  </si>
  <si>
    <t xml:space="preserve">Phone or SMS-based social engineering attacks</t>
  </si>
  <si>
    <t xml:space="preserve">Pretexting</t>
  </si>
  <si>
    <t xml:space="preserve">Creating fabricated scenarios to gain information</t>
  </si>
  <si>
    <t xml:space="preserve">INSIDER THREATS</t>
  </si>
  <si>
    <t xml:space="preserve">Malicious Insider</t>
  </si>
  <si>
    <t xml:space="preserve">Intentional data theft or sabotage by employee</t>
  </si>
  <si>
    <t xml:space="preserve">Negligent Insider</t>
  </si>
  <si>
    <t xml:space="preserve">Unintentional security breaches due to carelessness</t>
  </si>
  <si>
    <t xml:space="preserve">Compromised Credentials</t>
  </si>
  <si>
    <t xml:space="preserve">Stolen or weak credentials used by attackers</t>
  </si>
  <si>
    <t xml:space="preserve">Privilege Abuse</t>
  </si>
  <si>
    <t xml:space="preserve">Unauthorized use of elevated system privileges</t>
  </si>
  <si>
    <t xml:space="preserve">NETWORK &amp; SYSTEM THREATS</t>
  </si>
  <si>
    <t xml:space="preserve">Denial of Service (DoS)</t>
  </si>
  <si>
    <t xml:space="preserve">Attacks making systems unavailable</t>
  </si>
  <si>
    <t xml:space="preserve">Man-in-the-Middle</t>
  </si>
  <si>
    <t xml:space="preserve">Interception of communications between parties</t>
  </si>
  <si>
    <t xml:space="preserve">Unauthorized Access</t>
  </si>
  <si>
    <t xml:space="preserve">Gaining access to systems without permission</t>
  </si>
  <si>
    <t xml:space="preserve">Data Exfiltration</t>
  </si>
  <si>
    <t xml:space="preserve">Unauthorized transfer of data outside organization</t>
  </si>
  <si>
    <t xml:space="preserve">Supply Chain Attack</t>
  </si>
  <si>
    <t xml:space="preserve">Compromise through third-party vendors</t>
  </si>
  <si>
    <t xml:space="preserve">PHYSICAL &amp; ENVIRONMENTAL THREATS</t>
  </si>
  <si>
    <t xml:space="preserve">Theft of Devices</t>
  </si>
  <si>
    <t xml:space="preserve">Laptops, tablets stolen from campus</t>
  </si>
  <si>
    <t xml:space="preserve">Unauthorized Physical Access</t>
  </si>
  <si>
    <t xml:space="preserve">Individuals gaining access to restricted areas</t>
  </si>
  <si>
    <t xml:space="preserve">Natural Disasters</t>
  </si>
  <si>
    <t xml:space="preserve">Earthquakes, floods, fires affecting IT infrastructure</t>
  </si>
  <si>
    <t xml:space="preserve">Power Outages</t>
  </si>
  <si>
    <t xml:space="preserve">Extended loss of power affecting critical systems</t>
  </si>
  <si>
    <t xml:space="preserve">Equipment Failure</t>
  </si>
  <si>
    <t xml:space="preserve">Hardware failures causing data loss or downtime</t>
  </si>
  <si>
    <t xml:space="preserve">THREAT SUMMARY</t>
  </si>
  <si>
    <t xml:space="preserve">Total Threats Identified:</t>
  </si>
  <si>
    <t xml:space="preserve">High Likelihood Threats:</t>
  </si>
  <si>
    <t xml:space="preserve">Medium Likelihood Threats:</t>
  </si>
  <si>
    <t xml:space="preserve">VULNERABILITY ASSESSMENT QUESTIONNAIRE</t>
  </si>
  <si>
    <t xml:space="preserve">Rate each area: 3=Strong, 2=Adequate, 1=Weak, 0=Not Implemented</t>
  </si>
  <si>
    <t xml:space="preserve">Assessment Area</t>
  </si>
  <si>
    <t xml:space="preserve">Question</t>
  </si>
  <si>
    <t xml:space="preserve">Rating (0-3)</t>
  </si>
  <si>
    <t xml:space="preserve">ACCESS CONTROL</t>
  </si>
  <si>
    <t xml:space="preserve">Multi-Factor Authentication</t>
  </si>
  <si>
    <t xml:space="preserve">Is MFA implemented for all administrative accounts?</t>
  </si>
  <si>
    <t xml:space="preserve">Password Policy</t>
  </si>
  <si>
    <t xml:space="preserve">Are strong password requirements enforced?</t>
  </si>
  <si>
    <t xml:space="preserve">Account Reviews</t>
  </si>
  <si>
    <t xml:space="preserve">Are user access rights reviewed regularly?</t>
  </si>
  <si>
    <t xml:space="preserve">Least Privilege</t>
  </si>
  <si>
    <t xml:space="preserve">Are users granted minimum necessary access?</t>
  </si>
  <si>
    <t xml:space="preserve">Shared Accounts</t>
  </si>
  <si>
    <t xml:space="preserve">Are shared accounts minimized and controlled?</t>
  </si>
  <si>
    <t xml:space="preserve">NETWORK SECURITY</t>
  </si>
  <si>
    <t xml:space="preserve">Network Segmentation</t>
  </si>
  <si>
    <t xml:space="preserve">Is the network segmented appropriately?</t>
  </si>
  <si>
    <t xml:space="preserve">Firewall Configuration</t>
  </si>
  <si>
    <t xml:space="preserve">Are firewalls properly configured?</t>
  </si>
  <si>
    <t xml:space="preserve">Wireless Security</t>
  </si>
  <si>
    <t xml:space="preserve">Is WiFi secured with WPA2-Enterprise or WPA3?</t>
  </si>
  <si>
    <t xml:space="preserve">Guest Network</t>
  </si>
  <si>
    <t xml:space="preserve">Is guest network traffic isolated?</t>
  </si>
  <si>
    <t xml:space="preserve">Network Monitoring</t>
  </si>
  <si>
    <t xml:space="preserve">Is network traffic monitored?</t>
  </si>
  <si>
    <t xml:space="preserve">ENDPOINT PROTECTION</t>
  </si>
  <si>
    <t xml:space="preserve">Antivirus/EDR</t>
  </si>
  <si>
    <t xml:space="preserve">Is endpoint protection deployed on all devices?</t>
  </si>
  <si>
    <t xml:space="preserve">Patch Management</t>
  </si>
  <si>
    <t xml:space="preserve">Are systems patched within 30 days?</t>
  </si>
  <si>
    <t xml:space="preserve">Device Encryption</t>
  </si>
  <si>
    <t xml:space="preserve">Are laptops and mobile devices encrypted?</t>
  </si>
  <si>
    <t xml:space="preserve">USB Controls</t>
  </si>
  <si>
    <t xml:space="preserve">Are USB/removable media restrictions in place?</t>
  </si>
  <si>
    <t xml:space="preserve">Mobile Device Management</t>
  </si>
  <si>
    <t xml:space="preserve">Is MDM implemented?</t>
  </si>
  <si>
    <t xml:space="preserve">DATA PROTECTION</t>
  </si>
  <si>
    <t xml:space="preserve">Data Classification</t>
  </si>
  <si>
    <t xml:space="preserve">Is sensitive data identified and classified?</t>
  </si>
  <si>
    <t xml:space="preserve">Encryption at Rest</t>
  </si>
  <si>
    <t xml:space="preserve">Is sensitive data encrypted when stored?</t>
  </si>
  <si>
    <t xml:space="preserve">Encryption in Transit</t>
  </si>
  <si>
    <t xml:space="preserve">Is data encrypted during transmission?</t>
  </si>
  <si>
    <t xml:space="preserve">Data Backup</t>
  </si>
  <si>
    <t xml:space="preserve">Are backups performed and tested?</t>
  </si>
  <si>
    <t xml:space="preserve">Data Retention</t>
  </si>
  <si>
    <t xml:space="preserve">Are retention and disposal policies in place?</t>
  </si>
  <si>
    <t xml:space="preserve">EMAIL &amp; WEB SECURITY</t>
  </si>
  <si>
    <t xml:space="preserve">Email Filtering</t>
  </si>
  <si>
    <t xml:space="preserve">Is spam and phishing filtering enabled?</t>
  </si>
  <si>
    <t xml:space="preserve">Email Encryption</t>
  </si>
  <si>
    <t xml:space="preserve">Is sensitive email encrypted externally?</t>
  </si>
  <si>
    <t xml:space="preserve">Web Filtering</t>
  </si>
  <si>
    <t xml:space="preserve">Is web content filtering implemented?</t>
  </si>
  <si>
    <t xml:space="preserve">SSL Inspection</t>
  </si>
  <si>
    <t xml:space="preserve">Are HTTPS connections inspected?</t>
  </si>
  <si>
    <t xml:space="preserve">INCIDENT RESPONSE</t>
  </si>
  <si>
    <t xml:space="preserve">Incident Response Plan</t>
  </si>
  <si>
    <t xml:space="preserve">Is a documented IR plan in place?</t>
  </si>
  <si>
    <t xml:space="preserve">Response Team</t>
  </si>
  <si>
    <t xml:space="preserve">Are IR roles and contacts defined?</t>
  </si>
  <si>
    <t xml:space="preserve">Detection Capability</t>
  </si>
  <si>
    <t xml:space="preserve">Are security events monitored?</t>
  </si>
  <si>
    <t xml:space="preserve">Breach Notification</t>
  </si>
  <si>
    <t xml:space="preserve">Are breach notification procedures documented?</t>
  </si>
  <si>
    <t xml:space="preserve">PHYSICAL SECURITY</t>
  </si>
  <si>
    <t xml:space="preserve">Server Room Access</t>
  </si>
  <si>
    <t xml:space="preserve">Is server equipment in a secured room?</t>
  </si>
  <si>
    <t xml:space="preserve">Visitor Management</t>
  </si>
  <si>
    <t xml:space="preserve">Are visitors logged and escorted?</t>
  </si>
  <si>
    <t xml:space="preserve">Device Security</t>
  </si>
  <si>
    <t xml:space="preserve">Are workstations secured?</t>
  </si>
  <si>
    <t xml:space="preserve">Surveillance</t>
  </si>
  <si>
    <t xml:space="preserve">Are security cameras in place?</t>
  </si>
  <si>
    <t xml:space="preserve">VULNERABILITY ASSESSMENT SUMMARY</t>
  </si>
  <si>
    <t xml:space="preserve">Total Questions:</t>
  </si>
  <si>
    <t xml:space="preserve">Overall Score:</t>
  </si>
  <si>
    <t xml:space="preserve">Maximum Possible Score:</t>
  </si>
  <si>
    <t xml:space="preserve">Security Posture (%):</t>
  </si>
  <si>
    <t xml:space="preserve">RISK SCORING MATRIX</t>
  </si>
  <si>
    <t xml:space="preserve">Risk Score = Likelihood x Impact | Critical (15-25), High (10-14), Medium (5-9), Low (1-4)</t>
  </si>
  <si>
    <t xml:space="preserve">LIKELIHOOD SCALE</t>
  </si>
  <si>
    <t xml:space="preserve">IMPACT SCALE</t>
  </si>
  <si>
    <t xml:space="preserve">Very High</t>
  </si>
  <si>
    <t xml:space="preserve">Expected within 1 year</t>
  </si>
  <si>
    <t xml:space="preserve">Operations halted, major breach</t>
  </si>
  <si>
    <t xml:space="preserve">Likely within 1-2 years</t>
  </si>
  <si>
    <t xml:space="preserve">Significant disruption</t>
  </si>
  <si>
    <t xml:space="preserve">May occur within 2-3 years</t>
  </si>
  <si>
    <t xml:space="preserve">Moderate disruption</t>
  </si>
  <si>
    <t xml:space="preserve">Low</t>
  </si>
  <si>
    <t xml:space="preserve">Unlikely within 3-5 years</t>
  </si>
  <si>
    <t xml:space="preserve">Minor disruption</t>
  </si>
  <si>
    <t xml:space="preserve">Very Low</t>
  </si>
  <si>
    <t xml:space="preserve">Rare, 5+ years</t>
  </si>
  <si>
    <t xml:space="preserve">Minimal impact</t>
  </si>
  <si>
    <t xml:space="preserve">Risk Description</t>
  </si>
  <si>
    <t xml:space="preserve">Threat/Vulnerability</t>
  </si>
  <si>
    <t xml:space="preserve">Likelihood (1-5)</t>
  </si>
  <si>
    <t xml:space="preserve">Impact (1-5)</t>
  </si>
  <si>
    <t xml:space="preserve">Risk Score</t>
  </si>
  <si>
    <t xml:space="preserve">Risk Level</t>
  </si>
  <si>
    <t xml:space="preserve">R001</t>
  </si>
  <si>
    <t xml:space="preserve">Ransomware attack on SIS</t>
  </si>
  <si>
    <t xml:space="preserve">Malware/Insufficient backups</t>
  </si>
  <si>
    <t xml:space="preserve">R002</t>
  </si>
  <si>
    <t xml:space="preserve">Phishing leading to credential theft</t>
  </si>
  <si>
    <t xml:space="preserve">Social Eng/No MFA</t>
  </si>
  <si>
    <t xml:space="preserve">R003</t>
  </si>
  <si>
    <t xml:space="preserve">Student data breach via vendor</t>
  </si>
  <si>
    <t xml:space="preserve">3rd party/Weak contracts</t>
  </si>
  <si>
    <t xml:space="preserve">R004</t>
  </si>
  <si>
    <t xml:space="preserve">Insider data theft</t>
  </si>
  <si>
    <t xml:space="preserve">Insider threat/No monitoring</t>
  </si>
  <si>
    <t xml:space="preserve">R005</t>
  </si>
  <si>
    <t xml:space="preserve">Unpatched server exploitation</t>
  </si>
  <si>
    <t xml:space="preserve">Vulnerability/Poor patching</t>
  </si>
  <si>
    <t xml:space="preserve">R006</t>
  </si>
  <si>
    <t xml:space="preserve">Physical theft of devices</t>
  </si>
  <si>
    <t xml:space="preserve">Theft/No encryption</t>
  </si>
  <si>
    <t xml:space="preserve">R007</t>
  </si>
  <si>
    <t xml:space="preserve">DDoS attack on website</t>
  </si>
  <si>
    <t xml:space="preserve">Network attack/No protection</t>
  </si>
  <si>
    <t xml:space="preserve">R008</t>
  </si>
  <si>
    <t xml:space="preserve">Natural disaster data loss</t>
  </si>
  <si>
    <t xml:space="preserve">Environmental/No DR plan</t>
  </si>
  <si>
    <t xml:space="preserve">RISK SUMMARY</t>
  </si>
  <si>
    <t xml:space="preserve">Total Risks Identified:</t>
  </si>
  <si>
    <t xml:space="preserve">Critical Risks:</t>
  </si>
  <si>
    <t xml:space="preserve">High Risks:</t>
  </si>
  <si>
    <t xml:space="preserve">Medium Risks:</t>
  </si>
  <si>
    <t xml:space="preserve">Low Risks:</t>
  </si>
  <si>
    <t xml:space="preserve">MITIGATION PRIORITY &amp; ACTION PLAN</t>
  </si>
  <si>
    <t xml:space="preserve">Prioritize actions based on risk level. Assign responsible parties and target dates.</t>
  </si>
  <si>
    <t xml:space="preserve">PRIORITY LEGEND</t>
  </si>
  <si>
    <t xml:space="preserve">P1 - Immediate</t>
  </si>
  <si>
    <t xml:space="preserve">Critical risks - action within 30 days</t>
  </si>
  <si>
    <t xml:space="preserve">P2 - High</t>
  </si>
  <si>
    <t xml:space="preserve">High risks - action within 90 days</t>
  </si>
  <si>
    <t xml:space="preserve">P3 - Medium</t>
  </si>
  <si>
    <t xml:space="preserve">Medium risks - action within 180 days</t>
  </si>
  <si>
    <t xml:space="preserve">P4 - Low</t>
  </si>
  <si>
    <t xml:space="preserve">Low risks - as resources permit</t>
  </si>
  <si>
    <t xml:space="preserve">Risk ID</t>
  </si>
  <si>
    <t xml:space="preserve">Mitigation Action</t>
  </si>
  <si>
    <t xml:space="preserve">Priority</t>
  </si>
  <si>
    <t xml:space="preserve">Responsible Party</t>
  </si>
  <si>
    <t xml:space="preserve">Target Date</t>
  </si>
  <si>
    <t xml:space="preserve">Status</t>
  </si>
  <si>
    <t xml:space="preserve">Implement offline backups and EDR</t>
  </si>
  <si>
    <t xml:space="preserve">P1-Immediate</t>
  </si>
  <si>
    <t xml:space="preserve">IT Director</t>
  </si>
  <si>
    <t xml:space="preserve">[Date]</t>
  </si>
  <si>
    <t xml:space="preserve">[Status]</t>
  </si>
  <si>
    <t xml:space="preserve">Phishing credential theft</t>
  </si>
  <si>
    <t xml:space="preserve">Deploy MFA for all staff</t>
  </si>
  <si>
    <t xml:space="preserve">IT Admin</t>
  </si>
  <si>
    <t xml:space="preserve">Vendor data breach</t>
  </si>
  <si>
    <t xml:space="preserve">Complete vendor assessments</t>
  </si>
  <si>
    <t xml:space="preserve">P2-High</t>
  </si>
  <si>
    <t xml:space="preserve">ISO</t>
  </si>
  <si>
    <t xml:space="preserve">Implement DLP monitoring</t>
  </si>
  <si>
    <t xml:space="preserve">Implement patch management</t>
  </si>
  <si>
    <t xml:space="preserve">SysAdmin</t>
  </si>
  <si>
    <t xml:space="preserve">Physical device theft</t>
  </si>
  <si>
    <t xml:space="preserve">Enable disk encryption</t>
  </si>
  <si>
    <t xml:space="preserve">P3-Medium</t>
  </si>
  <si>
    <t xml:space="preserve">IT Support</t>
  </si>
  <si>
    <t xml:space="preserve">DDoS attack</t>
  </si>
  <si>
    <t xml:space="preserve">Implement DDoS protection</t>
  </si>
  <si>
    <t xml:space="preserve">P4-Low</t>
  </si>
  <si>
    <t xml:space="preserve">Network Admin</t>
  </si>
  <si>
    <t xml:space="preserve">Develop DR plan</t>
  </si>
  <si>
    <t xml:space="preserve">MITIGATION PROGRESS SUMMARY</t>
  </si>
  <si>
    <t xml:space="preserve">P1 (Immediate) Actions:</t>
  </si>
  <si>
    <t xml:space="preserve">P2 (High) Actions:</t>
  </si>
  <si>
    <t xml:space="preserve">P3 (Medium) Actions:</t>
  </si>
  <si>
    <t xml:space="preserve">P4 (Low) Actions:</t>
  </si>
  <si>
    <t xml:space="preserve">Completed Actions:</t>
  </si>
  <si>
    <t xml:space="preserve">In Progress:</t>
  </si>
  <si>
    <t xml:space="preserve">CYBERSECURITY RISK ASSESSMENT - EXECUTIVE SUMMARY</t>
  </si>
  <si>
    <t xml:space="preserve">For Board of Education Presentation | HB 44 (formerly HB 42) Compliance</t>
  </si>
  <si>
    <t xml:space="preserve">Organization:</t>
  </si>
  <si>
    <t xml:space="preserve">Prepared By:</t>
  </si>
  <si>
    <t xml:space="preserve">KEY METRICS AT A GLANCE</t>
  </si>
  <si>
    <t xml:space="preserve">Total Assets</t>
  </si>
  <si>
    <t xml:space="preserve">Documented</t>
  </si>
  <si>
    <t xml:space="preserve">Critical Assets</t>
  </si>
  <si>
    <t xml:space="preserve">Requiring Protection</t>
  </si>
  <si>
    <t xml:space="preserve">Risks Identified</t>
  </si>
  <si>
    <t xml:space="preserve">Across All Categories</t>
  </si>
  <si>
    <t xml:space="preserve">Critical Risks</t>
  </si>
  <si>
    <t xml:space="preserve">Immediate Action Needed</t>
  </si>
  <si>
    <t xml:space="preserve">OVERALL SECURITY POSTURE</t>
  </si>
  <si>
    <t xml:space="preserve">Security Score:</t>
  </si>
  <si>
    <t xml:space="preserve">Rating:</t>
  </si>
  <si>
    <t xml:space="preserve">RISK DISTRIBUTION</t>
  </si>
  <si>
    <t xml:space="preserve">Percentage</t>
  </si>
  <si>
    <t xml:space="preserve">Action Required</t>
  </si>
  <si>
    <t xml:space="preserve">Immediate Action</t>
  </si>
  <si>
    <t xml:space="preserve">Address within 90 days</t>
  </si>
  <si>
    <t xml:space="preserve">Address within 180 days</t>
  </si>
  <si>
    <t xml:space="preserve">Monitor and plan</t>
  </si>
  <si>
    <t xml:space="preserve">TOP 5 PRIORITY RISKS</t>
  </si>
  <si>
    <t xml:space="preserve">Rank</t>
  </si>
  <si>
    <t xml:space="preserve">Risk</t>
  </si>
  <si>
    <t xml:space="preserve">Score</t>
  </si>
  <si>
    <t xml:space="preserve">Mitigation Status</t>
  </si>
  <si>
    <t xml:space="preserve">[Review Mitigation Priority sheet]</t>
  </si>
  <si>
    <t xml:space="preserve">KEY RECOMMENDATIONS FOR BOARD</t>
  </si>
  <si>
    <t xml:space="preserve">1. Approve funding for critical security improvements identified in this assessment</t>
  </si>
  <si>
    <t xml:space="preserve">2. Support implementation of multi-factor authentication across all systems</t>
  </si>
  <si>
    <t xml:space="preserve">3. Endorse cybersecurity awareness training program for all staff</t>
  </si>
  <si>
    <t xml:space="preserve">4. Review and approve updated cybersecurity policies and incident response plan</t>
  </si>
  <si>
    <t xml:space="preserve">5. Allocate resources for annual risk assessments and compliance reporting</t>
  </si>
  <si>
    <t xml:space="preserve">HB 44 COMPLIANCE STATUS</t>
  </si>
  <si>
    <t xml:space="preserve">Risk Assessment Complete</t>
  </si>
  <si>
    <t xml:space="preserve">Required annually</t>
  </si>
  <si>
    <t xml:space="preserve">Framework Selected</t>
  </si>
  <si>
    <t xml:space="preserve">[NIST CSF/CIS Controls]</t>
  </si>
  <si>
    <t xml:space="preserve">Document in policies</t>
  </si>
  <si>
    <t xml:space="preserve">Critical Risks Addressed</t>
  </si>
  <si>
    <t xml:space="preserve">[X of Y]</t>
  </si>
  <si>
    <t xml:space="preserve">Track in Mitigation Priority</t>
  </si>
  <si>
    <t xml:space="preserve">Next Assessment Due</t>
  </si>
  <si>
    <t xml:space="preserve">[Date + 1 year]</t>
  </si>
  <si>
    <t xml:space="preserve">Per Cybersecurity Commission timelines</t>
  </si>
  <si>
    <t xml:space="preserve">Note: Specific standards and timelines will be defined through Cybersecurity Commission rulemaking.</t>
  </si>
  <si>
    <t xml:space="preserve">This executive summary is auto-generated from data entered in other worksheets.</t>
  </si>
  <si>
    <t xml:space="preserve">EVIDENCE DOCUMENTATION TRACKER</t>
  </si>
  <si>
    <t xml:space="preserve">For USBE Compliance Reporting | HB 44 (formerly HB 42) Annual Assessment Documentation</t>
  </si>
  <si>
    <t xml:space="preserve">INSTRUCTIONS:</t>
  </si>
  <si>
    <t xml:space="preserve">• Document all evidence supporting your risk assessment findings</t>
  </si>
  <si>
    <t xml:space="preserve">• Include file names, locations, and dates for each piece of evidence</t>
  </si>
  <si>
    <t xml:space="preserve">• Maintain evidence for minimum 3 years per HB 44 requirements</t>
  </si>
  <si>
    <t xml:space="preserve">• This tracker will be reviewed during USBE compliance audits</t>
  </si>
  <si>
    <t xml:space="preserve">HB 44 Requirement</t>
  </si>
  <si>
    <t xml:space="preserve">Evidence Description</t>
  </si>
  <si>
    <t xml:space="preserve">Evidence Type</t>
  </si>
  <si>
    <t xml:space="preserve">Date Created</t>
  </si>
  <si>
    <t xml:space="preserve">Location/File Name</t>
  </si>
  <si>
    <t xml:space="preserve">Retention Until</t>
  </si>
  <si>
    <t xml:space="preserve">1.1</t>
  </si>
  <si>
    <t xml:space="preserve">Cybersecurity Framework Adoption</t>
  </si>
  <si>
    <t xml:space="preserve">Framework selection documentation</t>
  </si>
  <si>
    <t xml:space="preserve">Policy Document</t>
  </si>
  <si>
    <t xml:space="preserve">1.2</t>
  </si>
  <si>
    <t xml:space="preserve">Framework implementation plan</t>
  </si>
  <si>
    <t xml:space="preserve">2.1</t>
  </si>
  <si>
    <t xml:space="preserve">Annual Risk Assessment</t>
  </si>
  <si>
    <t xml:space="preserve">This completed risk assessment workbook</t>
  </si>
  <si>
    <t xml:space="preserve">Assessment Report</t>
  </si>
  <si>
    <t xml:space="preserve">2.2</t>
  </si>
  <si>
    <t xml:space="preserve">Asset inventory documentation</t>
  </si>
  <si>
    <t xml:space="preserve">2.3</t>
  </si>
  <si>
    <t xml:space="preserve">Threat assessment results</t>
  </si>
  <si>
    <t xml:space="preserve">2.4</t>
  </si>
  <si>
    <t xml:space="preserve">Vulnerability scan results</t>
  </si>
  <si>
    <t xml:space="preserve">Scan Results</t>
  </si>
  <si>
    <t xml:space="preserve">3.1</t>
  </si>
  <si>
    <t xml:space="preserve">Incident response policy document</t>
  </si>
  <si>
    <t xml:space="preserve">3.2</t>
  </si>
  <si>
    <t xml:space="preserve">Incident response procedures</t>
  </si>
  <si>
    <t xml:space="preserve">3.3</t>
  </si>
  <si>
    <t xml:space="preserve">Breach notification procedures</t>
  </si>
  <si>
    <t xml:space="preserve">4.1</t>
  </si>
  <si>
    <t xml:space="preserve">Data Privacy &amp; Student Records</t>
  </si>
  <si>
    <t xml:space="preserve">FERPA compliance documentation</t>
  </si>
  <si>
    <t xml:space="preserve">4.2</t>
  </si>
  <si>
    <t xml:space="preserve">Data classification policy</t>
  </si>
  <si>
    <t xml:space="preserve">4.3</t>
  </si>
  <si>
    <t xml:space="preserve">Data retention schedule</t>
  </si>
  <si>
    <t xml:space="preserve">5.1</t>
  </si>
  <si>
    <t xml:space="preserve">Security Awareness Training</t>
  </si>
  <si>
    <t xml:space="preserve">Training program curriculum</t>
  </si>
  <si>
    <t xml:space="preserve">5.2</t>
  </si>
  <si>
    <t xml:space="preserve">Training completion records</t>
  </si>
  <si>
    <t xml:space="preserve">Training Record</t>
  </si>
  <si>
    <t xml:space="preserve">5.3</t>
  </si>
  <si>
    <t xml:space="preserve">Phishing simulation results</t>
  </si>
  <si>
    <t xml:space="preserve">6.1</t>
  </si>
  <si>
    <t xml:space="preserve">Designated Security Personnel</t>
  </si>
  <si>
    <t xml:space="preserve">ISO role designation letter</t>
  </si>
  <si>
    <t xml:space="preserve">6.2</t>
  </si>
  <si>
    <t xml:space="preserve">ISO qualifications/training</t>
  </si>
  <si>
    <t xml:space="preserve">7.1</t>
  </si>
  <si>
    <t xml:space="preserve">Vendor Management</t>
  </si>
  <si>
    <t xml:space="preserve">Vendor security assessment template</t>
  </si>
  <si>
    <t xml:space="preserve">7.2</t>
  </si>
  <si>
    <t xml:space="preserve">Completed vendor assessments</t>
  </si>
  <si>
    <t xml:space="preserve">7.3</t>
  </si>
  <si>
    <t xml:space="preserve">Vendor data processing agreements</t>
  </si>
  <si>
    <t xml:space="preserve">Contract/Agreement</t>
  </si>
  <si>
    <t xml:space="preserve">8.1</t>
  </si>
  <si>
    <t xml:space="preserve">Breach notification log</t>
  </si>
  <si>
    <t xml:space="preserve">Incident Report</t>
  </si>
  <si>
    <t xml:space="preserve">9.1</t>
  </si>
  <si>
    <t xml:space="preserve">Network Security Controls</t>
  </si>
  <si>
    <t xml:space="preserve">Network architecture diagram</t>
  </si>
  <si>
    <t xml:space="preserve">9.2</t>
  </si>
  <si>
    <t xml:space="preserve">Firewall configuration backup</t>
  </si>
  <si>
    <t xml:space="preserve">Configuration Log</t>
  </si>
  <si>
    <t xml:space="preserve">9.3</t>
  </si>
  <si>
    <t xml:space="preserve">MFA implementation records</t>
  </si>
  <si>
    <t xml:space="preserve">10.1</t>
  </si>
  <si>
    <t xml:space="preserve">Annual Reporting</t>
  </si>
  <si>
    <t xml:space="preserve">USBE compliance report submission</t>
  </si>
  <si>
    <t xml:space="preserve">EVIDENCE SUMMARY</t>
  </si>
  <si>
    <t xml:space="preserve">Total Evidence Items:</t>
  </si>
  <si>
    <t xml:space="preserve">Evidence Types:</t>
  </si>
  <si>
    <t xml:space="preserve">Policy Documents:</t>
  </si>
  <si>
    <t xml:space="preserve">Assessment Reports:</t>
  </si>
  <si>
    <t xml:space="preserve">Training Records:</t>
  </si>
  <si>
    <t xml:space="preserve">RETENTION REQUIREMENT:</t>
  </si>
  <si>
    <t xml:space="preserve">All evidence must be retained for a minimum of 3 years per HB 44 requirements</t>
  </si>
</sst>
</file>

<file path=xl/styles.xml><?xml version="1.0" encoding="utf-8"?>
<styleSheet xmlns="http://schemas.openxmlformats.org/spreadsheetml/2006/main">
  <numFmts count="3">
    <numFmt numFmtId="164" formatCode="General"/>
    <numFmt numFmtId="165" formatCode="0.0\%"/>
    <numFmt numFmtId="166" formatCode="0%"/>
  </numFmts>
  <fonts count="36">
    <font>
      <sz val="11"/>
      <color theme="1"/>
      <name val="Calibri"/>
      <family val="0"/>
      <charset val="1"/>
    </font>
    <font>
      <sz val="10"/>
      <name val="Arial"/>
      <family val="0"/>
    </font>
    <font>
      <sz val="10"/>
      <name val="Arial"/>
      <family val="0"/>
    </font>
    <font>
      <sz val="10"/>
      <name val="Arial"/>
      <family val="0"/>
    </font>
    <font>
      <b val="true"/>
      <sz val="18"/>
      <color rgb="FF002855"/>
      <name val="Calibri"/>
      <family val="0"/>
      <charset val="1"/>
    </font>
    <font>
      <sz val="11"/>
      <color rgb="FF50565B"/>
      <name val="Calibri"/>
      <family val="0"/>
      <charset val="1"/>
    </font>
    <font>
      <b val="true"/>
      <sz val="10"/>
      <color rgb="FFB39700"/>
      <name val="Calibri"/>
      <family val="0"/>
      <charset val="1"/>
    </font>
    <font>
      <sz val="9"/>
      <color rgb="FF50565B"/>
      <name val="Calibri"/>
      <family val="0"/>
      <charset val="1"/>
    </font>
    <font>
      <b val="true"/>
      <sz val="14"/>
      <color rgb="FF002855"/>
      <name val="Calibri"/>
      <family val="0"/>
      <charset val="1"/>
    </font>
    <font>
      <b val="true"/>
      <sz val="11"/>
      <color rgb="FFF05023"/>
      <name val="Calibri"/>
      <family val="0"/>
      <charset val="1"/>
    </font>
    <font>
      <b val="true"/>
      <sz val="12"/>
      <color rgb="FF002855"/>
      <name val="Calibri"/>
      <family val="0"/>
      <charset val="1"/>
    </font>
    <font>
      <b val="true"/>
      <sz val="10"/>
      <color theme="1"/>
      <name val="Calibri"/>
      <family val="0"/>
      <charset val="1"/>
    </font>
    <font>
      <sz val="10"/>
      <color theme="1"/>
      <name val="Calibri"/>
      <family val="0"/>
      <charset val="1"/>
    </font>
    <font>
      <b val="true"/>
      <sz val="11"/>
      <color rgb="FFFFFFFF"/>
      <name val="Calibri"/>
      <family val="0"/>
      <charset val="1"/>
    </font>
    <font>
      <b val="true"/>
      <sz val="11"/>
      <color rgb="FF002855"/>
      <name val="Calibri"/>
      <family val="0"/>
      <charset val="1"/>
    </font>
    <font>
      <i val="true"/>
      <sz val="9"/>
      <color rgb="FF50565B"/>
      <name val="Calibri"/>
      <family val="0"/>
      <charset val="1"/>
    </font>
    <font>
      <b val="true"/>
      <sz val="16"/>
      <color rgb="FF002855"/>
      <name val="Calibri"/>
      <family val="0"/>
      <charset val="1"/>
    </font>
    <font>
      <b val="true"/>
      <sz val="11"/>
      <color theme="1"/>
      <name val="Calibri"/>
      <family val="0"/>
      <charset val="1"/>
    </font>
    <font>
      <i val="true"/>
      <sz val="9"/>
      <color rgb="FF888888"/>
      <name val="Calibri"/>
      <family val="0"/>
      <charset val="1"/>
    </font>
    <font>
      <sz val="10"/>
      <color rgb="FF0066CC"/>
      <name val="Calibri"/>
      <family val="0"/>
      <charset val="1"/>
    </font>
    <font>
      <sz val="9"/>
      <color rgb="FF0066CC"/>
      <name val="Calibri"/>
      <family val="0"/>
      <charset val="1"/>
    </font>
    <font>
      <sz val="11"/>
      <color rgb="FF0066CC"/>
      <name val="Calibri"/>
      <family val="0"/>
      <charset val="1"/>
    </font>
    <font>
      <i val="true"/>
      <sz val="10"/>
      <color rgb="FF50565B"/>
      <name val="Calibri"/>
      <family val="0"/>
      <charset val="1"/>
    </font>
    <font>
      <sz val="9"/>
      <color theme="1"/>
      <name val="Calibri"/>
      <family val="0"/>
      <charset val="1"/>
    </font>
    <font>
      <b val="true"/>
      <sz val="11"/>
      <color rgb="FF0066CC"/>
      <name val="Calibri"/>
      <family val="0"/>
      <charset val="1"/>
    </font>
    <font>
      <b val="true"/>
      <sz val="10"/>
      <color rgb="FF002855"/>
      <name val="Calibri"/>
      <family val="0"/>
      <charset val="1"/>
    </font>
    <font>
      <b val="true"/>
      <sz val="9"/>
      <color theme="1"/>
      <name val="Calibri"/>
      <family val="0"/>
      <charset val="1"/>
    </font>
    <font>
      <i val="true"/>
      <sz val="11"/>
      <color rgb="FF50565B"/>
      <name val="Calibri"/>
      <family val="0"/>
      <charset val="1"/>
    </font>
    <font>
      <sz val="8"/>
      <color rgb="FF50565B"/>
      <name val="Calibri"/>
      <family val="0"/>
      <charset val="1"/>
    </font>
    <font>
      <b val="true"/>
      <sz val="14"/>
      <color rgb="FF7CAF2E"/>
      <name val="Calibri"/>
      <family val="0"/>
      <charset val="1"/>
    </font>
    <font>
      <b val="true"/>
      <sz val="12"/>
      <color theme="1"/>
      <name val="Calibri"/>
      <family val="0"/>
      <charset val="1"/>
    </font>
    <font>
      <i val="true"/>
      <sz val="8"/>
      <color theme="1"/>
      <name val="Calibri"/>
      <family val="0"/>
      <charset val="1"/>
    </font>
    <font>
      <i val="true"/>
      <sz val="8"/>
      <color rgb="FF50565B"/>
      <name val="Calibri"/>
      <family val="0"/>
      <charset val="1"/>
    </font>
    <font>
      <b val="true"/>
      <sz val="10"/>
      <color rgb="FFF05023"/>
      <name val="Calibri"/>
      <family val="0"/>
      <charset val="1"/>
    </font>
    <font>
      <b val="true"/>
      <sz val="9"/>
      <color rgb="FFF05023"/>
      <name val="Calibri"/>
      <family val="0"/>
      <charset val="1"/>
    </font>
    <font>
      <i val="true"/>
      <sz val="9"/>
      <color theme="1"/>
      <name val="Calibri"/>
      <family val="0"/>
      <charset val="1"/>
    </font>
  </fonts>
  <fills count="7">
    <fill>
      <patternFill patternType="none"/>
    </fill>
    <fill>
      <patternFill patternType="gray125"/>
    </fill>
    <fill>
      <patternFill patternType="solid">
        <fgColor rgb="FFFFF8E1"/>
        <bgColor rgb="FFFFFFFF"/>
      </patternFill>
    </fill>
    <fill>
      <patternFill patternType="solid">
        <fgColor rgb="FF002855"/>
        <bgColor rgb="FF003300"/>
      </patternFill>
    </fill>
    <fill>
      <patternFill patternType="solid">
        <fgColor rgb="FFE8F0F8"/>
        <bgColor rgb="FFFFF8E1"/>
      </patternFill>
    </fill>
    <fill>
      <patternFill patternType="solid">
        <fgColor rgb="FFF05023"/>
        <bgColor rgb="FFFF8080"/>
      </patternFill>
    </fill>
    <fill>
      <patternFill patternType="solid">
        <fgColor rgb="FF7CAF2E"/>
        <bgColor rgb="FFB39700"/>
      </patternFill>
    </fill>
  </fills>
  <borders count="5">
    <border diagonalUp="false" diagonalDown="false">
      <left/>
      <right/>
      <top/>
      <bottom/>
      <diagonal/>
    </border>
    <border diagonalUp="false" diagonalDown="false">
      <left style="thin">
        <color rgb="FFB39700"/>
      </left>
      <right style="thin">
        <color rgb="FFB39700"/>
      </right>
      <top style="thin">
        <color rgb="FFB39700"/>
      </top>
      <bottom/>
      <diagonal/>
    </border>
    <border diagonalUp="false" diagonalDown="false">
      <left style="thin">
        <color rgb="FFB39700"/>
      </left>
      <right style="thin">
        <color rgb="FFB39700"/>
      </right>
      <top/>
      <bottom style="thin">
        <color rgb="FFB39700"/>
      </bottom>
      <diagonal/>
    </border>
    <border diagonalUp="false" diagonalDown="false">
      <left style="thin">
        <color rgb="FFD0D0D0"/>
      </left>
      <right style="thin">
        <color rgb="FFD0D0D0"/>
      </right>
      <top style="thin">
        <color rgb="FFD0D0D0"/>
      </top>
      <bottom style="thin">
        <color rgb="FFD0D0D0"/>
      </bottom>
      <diagonal/>
    </border>
    <border diagonalUp="false" diagonalDown="false">
      <left/>
      <right style="thin">
        <color rgb="FFD0D0D0"/>
      </right>
      <top style="thin">
        <color rgb="FFD0D0D0"/>
      </top>
      <bottom style="thin">
        <color rgb="FFD0D0D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left" vertical="center" textRotation="0" wrapText="false" indent="0" shrinkToFit="false"/>
      <protection locked="true" hidden="false"/>
    </xf>
    <xf numFmtId="164" fontId="7" fillId="2" borderId="2" xfId="0" applyFont="true" applyBorder="true" applyAlignment="true" applyProtection="false">
      <alignment horizontal="left"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3" borderId="3" xfId="0" applyFont="true" applyBorder="true" applyAlignment="false" applyProtection="false">
      <alignment horizontal="general" vertical="bottom"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12" fillId="0" borderId="3" xfId="0" applyFont="true" applyBorder="true" applyAlignment="true" applyProtection="false">
      <alignment horizontal="left" vertical="center" textRotation="0" wrapText="tru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8" fillId="4" borderId="0" xfId="0" applyFont="true" applyBorder="true" applyAlignment="false" applyProtection="false">
      <alignment horizontal="general" vertical="bottom" textRotation="0" wrapText="false" indent="0" shrinkToFit="false"/>
      <protection locked="true" hidden="false"/>
    </xf>
    <xf numFmtId="164" fontId="13" fillId="3"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19" fillId="4" borderId="3" xfId="0" applyFont="true" applyBorder="true" applyAlignment="true" applyProtection="false">
      <alignment horizontal="center" vertical="center" textRotation="0" wrapText="true" indent="0" shrinkToFit="false"/>
      <protection locked="true" hidden="false"/>
    </xf>
    <xf numFmtId="164" fontId="19" fillId="4" borderId="3" xfId="0" applyFont="true" applyBorder="true" applyAlignment="true" applyProtection="false">
      <alignment horizontal="left" vertical="center" textRotation="0" wrapText="true" indent="0" shrinkToFit="false"/>
      <protection locked="true" hidden="false"/>
    </xf>
    <xf numFmtId="164" fontId="20" fillId="4"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4" fontId="0" fillId="4" borderId="3" xfId="0" applyFont="true" applyBorder="true" applyAlignment="fals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center" textRotation="0" wrapText="true" indent="0" shrinkToFit="false"/>
      <protection locked="true" hidden="false"/>
    </xf>
    <xf numFmtId="164" fontId="13" fillId="5" borderId="0" xfId="0" applyFont="true" applyBorder="true" applyAlignment="true" applyProtection="false">
      <alignment horizontal="left" vertical="center" textRotation="0" wrapText="true" indent="0" shrinkToFit="false"/>
      <protection locked="true" hidden="false"/>
    </xf>
    <xf numFmtId="164" fontId="11" fillId="0" borderId="3" xfId="0" applyFont="true" applyBorder="true" applyAlignment="true" applyProtection="false">
      <alignment horizontal="left" vertical="center" textRotation="0" wrapText="true" indent="0" shrinkToFit="false"/>
      <protection locked="true" hidden="false"/>
    </xf>
    <xf numFmtId="164" fontId="23" fillId="0" borderId="3" xfId="0" applyFont="true" applyBorder="true" applyAlignment="true" applyProtection="false">
      <alignment horizontal="left" vertical="center" textRotation="0" wrapText="true" indent="0" shrinkToFit="false"/>
      <protection locked="true" hidden="false"/>
    </xf>
    <xf numFmtId="164" fontId="0" fillId="4" borderId="3"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3" fillId="6" borderId="0" xfId="0" applyFont="true" applyBorder="true" applyAlignment="true" applyProtection="false">
      <alignment horizontal="left" vertical="center" textRotation="0" wrapText="true" indent="0" shrinkToFit="false"/>
      <protection locked="true" hidden="false"/>
    </xf>
    <xf numFmtId="164" fontId="0" fillId="4" borderId="3" xfId="0" applyFont="true" applyBorder="true" applyAlignment="true" applyProtection="false">
      <alignment horizontal="left" vertical="center" textRotation="0" wrapText="true" indent="0" shrinkToFit="false"/>
      <protection locked="true" hidden="false"/>
    </xf>
    <xf numFmtId="165" fontId="24" fillId="0" borderId="0" xfId="0" applyFont="true" applyBorder="false" applyAlignment="false" applyProtection="false">
      <alignment horizontal="general" vertical="bottom" textRotation="0" wrapText="fals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19" fillId="4" borderId="3" xfId="0" applyFont="true" applyBorder="true" applyAlignment="true" applyProtection="false">
      <alignment horizontal="general" vertical="bottom" textRotation="0" wrapText="true" indent="0" shrinkToFit="false"/>
      <protection locked="true" hidden="false"/>
    </xf>
    <xf numFmtId="164" fontId="23" fillId="4" borderId="3" xfId="0" applyFont="true" applyBorder="true" applyAlignment="false" applyProtection="false">
      <alignment horizontal="general" vertical="bottom" textRotation="0" wrapText="false" indent="0" shrinkToFit="false"/>
      <protection locked="true" hidden="false"/>
    </xf>
    <xf numFmtId="164" fontId="24" fillId="0" borderId="3" xfId="0" applyFont="true" applyBorder="true" applyAlignment="true" applyProtection="false">
      <alignment horizontal="center" vertical="center" textRotation="0" wrapText="true" indent="0" shrinkToFit="false"/>
      <protection locked="true" hidden="false"/>
    </xf>
    <xf numFmtId="164" fontId="17" fillId="0" borderId="3" xfId="0" applyFont="true" applyBorder="true" applyAlignment="true" applyProtection="false">
      <alignment horizontal="center" vertical="center" textRotation="0" wrapText="true" indent="0" shrinkToFit="false"/>
      <protection locked="true" hidden="false"/>
    </xf>
    <xf numFmtId="164" fontId="0" fillId="4" borderId="3" xfId="0" applyFont="true" applyBorder="true" applyAlignment="true" applyProtection="false">
      <alignment horizontal="general" vertical="bottom" textRotation="0" wrapText="tru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3" fillId="4" borderId="3" xfId="0" applyFont="true" applyBorder="true" applyAlignment="true" applyProtection="false">
      <alignment horizontal="left" vertical="center" textRotation="0" wrapText="true" indent="0" shrinkToFit="false"/>
      <protection locked="true" hidden="false"/>
    </xf>
    <xf numFmtId="164" fontId="18" fillId="4" borderId="3"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true" applyAlignment="true" applyProtection="false">
      <alignment horizontal="center"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xf numFmtId="164" fontId="28" fillId="0" borderId="0" xfId="0" applyFont="true" applyBorder="false" applyAlignment="true" applyProtection="false">
      <alignment horizontal="center" vertical="center" textRotation="0" wrapText="true" indent="0" shrinkToFit="false"/>
      <protection locked="true" hidden="false"/>
    </xf>
    <xf numFmtId="165" fontId="29" fillId="0"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6" fontId="0" fillId="0" borderId="3" xfId="0" applyFont="true" applyBorder="true" applyAlignment="true" applyProtection="false">
      <alignment horizontal="center" vertical="center" textRotation="0" wrapText="true" indent="0" shrinkToFit="false"/>
      <protection locked="true" hidden="false"/>
    </xf>
    <xf numFmtId="164" fontId="31" fillId="0" borderId="3"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21" fillId="4" borderId="0"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18" fillId="4" borderId="3"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35"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B39700"/>
      <rgbColor rgb="FF800080"/>
      <rgbColor rgb="FF008080"/>
      <rgbColor rgb="FFC0C0C0"/>
      <rgbColor rgb="FF888888"/>
      <rgbColor rgb="FF9999FF"/>
      <rgbColor rgb="FF993366"/>
      <rgbColor rgb="FFFFF8E1"/>
      <rgbColor rgb="FFE8F0F8"/>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CAF2E"/>
      <rgbColor rgb="FFFFCC00"/>
      <rgbColor rgb="FFFF9900"/>
      <rgbColor rgb="FFF05023"/>
      <rgbColor rgb="FF50565B"/>
      <rgbColor rgb="FF969696"/>
      <rgbColor rgb="FF002855"/>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D100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3" min="3" style="0" width="50"/>
    <col collapsed="false" customWidth="true" hidden="false" outlineLevel="0" max="4" min="4" style="0" width="25"/>
    <col collapsed="false" customWidth="true" hidden="false" outlineLevel="0" max="26" min="5" style="0" width="8.71"/>
  </cols>
  <sheetData>
    <row r="2" customFormat="false" ht="34.5" hidden="false" customHeight="true" outlineLevel="0" collapsed="false">
      <c r="B2" s="1" t="s">
        <v>0</v>
      </c>
      <c r="C2" s="1"/>
      <c r="D2" s="1"/>
    </row>
    <row r="3" customFormat="false" ht="15" hidden="false" customHeight="false" outlineLevel="0" collapsed="false">
      <c r="B3" s="2" t="s">
        <v>1</v>
      </c>
      <c r="C3" s="2"/>
      <c r="D3" s="2"/>
    </row>
    <row r="5" customFormat="false" ht="24.75" hidden="false" customHeight="true" outlineLevel="0" collapsed="false">
      <c r="B5" s="3" t="s">
        <v>2</v>
      </c>
      <c r="C5" s="3"/>
      <c r="D5" s="3"/>
    </row>
    <row r="6" customFormat="false" ht="60" hidden="false" customHeight="true" outlineLevel="0" collapsed="false">
      <c r="B6" s="4" t="s">
        <v>3</v>
      </c>
      <c r="C6" s="4"/>
      <c r="D6" s="4"/>
    </row>
    <row r="7" customFormat="false" ht="30" hidden="false" customHeight="true" outlineLevel="0" collapsed="false">
      <c r="C7" s="5"/>
      <c r="D7" s="5"/>
    </row>
    <row r="8" customFormat="false" ht="30" hidden="false" customHeight="true" outlineLevel="0" collapsed="false">
      <c r="C8" s="5"/>
      <c r="D8" s="5"/>
    </row>
    <row r="9" customFormat="false" ht="30" hidden="false" customHeight="true" outlineLevel="0" collapsed="false">
      <c r="B9" s="6" t="s">
        <v>4</v>
      </c>
      <c r="C9" s="5"/>
      <c r="D9" s="5"/>
    </row>
    <row r="10" customFormat="false" ht="30" hidden="false" customHeight="true" outlineLevel="0" collapsed="false">
      <c r="C10" s="5"/>
      <c r="D10" s="5"/>
    </row>
    <row r="11" customFormat="false" ht="30" hidden="false" customHeight="true" outlineLevel="0" collapsed="false">
      <c r="B11" s="7" t="s">
        <v>5</v>
      </c>
      <c r="C11" s="8" t="s">
        <v>6</v>
      </c>
      <c r="D11" s="8"/>
    </row>
    <row r="12" customFormat="false" ht="30" hidden="false" customHeight="true" outlineLevel="0" collapsed="false">
      <c r="B12" s="7" t="s">
        <v>7</v>
      </c>
      <c r="C12" s="8" t="s">
        <v>8</v>
      </c>
      <c r="D12" s="8"/>
    </row>
    <row r="13" customFormat="false" ht="30" hidden="false" customHeight="true" outlineLevel="0" collapsed="false">
      <c r="B13" s="7" t="s">
        <v>9</v>
      </c>
      <c r="C13" s="8" t="s">
        <v>10</v>
      </c>
      <c r="D13" s="8"/>
    </row>
    <row r="14" customFormat="false" ht="28.35" hidden="false" customHeight="false" outlineLevel="0" collapsed="false">
      <c r="B14" s="7" t="s">
        <v>11</v>
      </c>
      <c r="C14" s="9" t="s">
        <v>12</v>
      </c>
    </row>
    <row r="15" customFormat="false" ht="28.35" hidden="false" customHeight="false" outlineLevel="0" collapsed="false">
      <c r="B15" s="7" t="s">
        <v>13</v>
      </c>
      <c r="C15" s="9" t="s">
        <v>14</v>
      </c>
    </row>
    <row r="16" customFormat="false" ht="28.35" hidden="false" customHeight="false" outlineLevel="0" collapsed="false">
      <c r="B16" s="7" t="s">
        <v>15</v>
      </c>
      <c r="C16" s="9" t="s">
        <v>16</v>
      </c>
    </row>
    <row r="17" customFormat="false" ht="15" hidden="false" customHeight="true" outlineLevel="0" collapsed="false">
      <c r="B17" s="7" t="s">
        <v>17</v>
      </c>
      <c r="C17" s="8" t="s">
        <v>18</v>
      </c>
      <c r="D17" s="8"/>
    </row>
    <row r="18" customFormat="false" ht="15" hidden="false" customHeight="false" outlineLevel="0" collapsed="false">
      <c r="C18" s="5"/>
      <c r="D18" s="5"/>
    </row>
    <row r="19" customFormat="false" ht="15" hidden="false" customHeight="false" outlineLevel="0" collapsed="false">
      <c r="B19" s="10" t="s">
        <v>19</v>
      </c>
      <c r="C19" s="5"/>
      <c r="D19" s="5"/>
    </row>
    <row r="20" customFormat="false" ht="15" hidden="false" customHeight="false" outlineLevel="0" collapsed="false">
      <c r="C20" s="5"/>
      <c r="D20" s="5"/>
    </row>
    <row r="21" customFormat="false" ht="15.75" hidden="false" customHeight="true" outlineLevel="0" collapsed="false">
      <c r="B21" s="11" t="s">
        <v>20</v>
      </c>
      <c r="C21" s="12" t="s">
        <v>21</v>
      </c>
      <c r="D21" s="12"/>
    </row>
    <row r="22" customFormat="false" ht="15.75" hidden="false" customHeight="true" outlineLevel="0" collapsed="false">
      <c r="B22" s="11" t="s">
        <v>22</v>
      </c>
      <c r="C22" s="13" t="s">
        <v>23</v>
      </c>
    </row>
    <row r="23" customFormat="false" ht="15.75" hidden="false" customHeight="true" outlineLevel="0" collapsed="false">
      <c r="B23" s="11" t="s">
        <v>24</v>
      </c>
      <c r="C23" s="13" t="s">
        <v>25</v>
      </c>
    </row>
    <row r="24" customFormat="false" ht="15.75" hidden="false" customHeight="true" outlineLevel="0" collapsed="false">
      <c r="B24" s="11" t="s">
        <v>26</v>
      </c>
      <c r="C24" s="13" t="s">
        <v>27</v>
      </c>
    </row>
    <row r="25" customFormat="false" ht="15.75" hidden="false" customHeight="true" outlineLevel="0" collapsed="false">
      <c r="B25" s="11" t="s">
        <v>28</v>
      </c>
      <c r="C25" s="13" t="s">
        <v>29</v>
      </c>
    </row>
    <row r="26" customFormat="false" ht="15.75" hidden="false" customHeight="true" outlineLevel="0" collapsed="false">
      <c r="C26" s="5"/>
      <c r="D26" s="5"/>
    </row>
    <row r="27" customFormat="false" ht="15.75" hidden="false" customHeight="true" outlineLevel="0" collapsed="false">
      <c r="C27" s="5"/>
      <c r="D27" s="5"/>
    </row>
    <row r="28" customFormat="false" ht="15.75" hidden="false" customHeight="true" outlineLevel="0" collapsed="false">
      <c r="B28" s="10" t="s">
        <v>30</v>
      </c>
      <c r="C28" s="5"/>
      <c r="D28" s="5"/>
    </row>
    <row r="29" customFormat="false" ht="15.75" hidden="false" customHeight="true" outlineLevel="0" collapsed="false">
      <c r="C29" s="5"/>
      <c r="D29" s="5"/>
    </row>
    <row r="30" customFormat="false" ht="15.75" hidden="false" customHeight="true" outlineLevel="0" collapsed="false">
      <c r="B30" s="14" t="s">
        <v>31</v>
      </c>
      <c r="C30" s="14" t="s">
        <v>32</v>
      </c>
      <c r="D30" s="14"/>
    </row>
    <row r="31" customFormat="false" ht="15.75" hidden="false" customHeight="true" outlineLevel="0" collapsed="false">
      <c r="B31" s="15" t="s">
        <v>33</v>
      </c>
      <c r="C31" s="16" t="s">
        <v>34</v>
      </c>
      <c r="D31" s="16"/>
    </row>
    <row r="32" customFormat="false" ht="15.75" hidden="false" customHeight="true" outlineLevel="0" collapsed="false">
      <c r="B32" s="15" t="s">
        <v>35</v>
      </c>
      <c r="C32" s="16" t="s">
        <v>36</v>
      </c>
      <c r="D32" s="16"/>
    </row>
    <row r="33" customFormat="false" ht="15.75" hidden="false" customHeight="true" outlineLevel="0" collapsed="false">
      <c r="B33" s="15" t="s">
        <v>37</v>
      </c>
      <c r="C33" s="16" t="s">
        <v>38</v>
      </c>
      <c r="D33" s="16"/>
    </row>
    <row r="34" customFormat="false" ht="15.75" hidden="false" customHeight="true" outlineLevel="0" collapsed="false">
      <c r="B34" s="15" t="s">
        <v>39</v>
      </c>
      <c r="C34" s="16" t="s">
        <v>40</v>
      </c>
      <c r="D34" s="17"/>
    </row>
    <row r="35" customFormat="false" ht="15.75" hidden="false" customHeight="true" outlineLevel="0" collapsed="false">
      <c r="B35" s="15" t="s">
        <v>41</v>
      </c>
      <c r="C35" s="16" t="s">
        <v>42</v>
      </c>
      <c r="D35" s="17"/>
    </row>
    <row r="36" customFormat="false" ht="15.75" hidden="false" customHeight="true" outlineLevel="0" collapsed="false">
      <c r="B36" s="15" t="s">
        <v>43</v>
      </c>
      <c r="C36" s="15" t="s">
        <v>44</v>
      </c>
      <c r="D36" s="15"/>
    </row>
    <row r="37" customFormat="false" ht="15.75" hidden="false" customHeight="true" outlineLevel="0" collapsed="false">
      <c r="B37" s="15" t="s">
        <v>45</v>
      </c>
      <c r="C37" s="16" t="s">
        <v>46</v>
      </c>
      <c r="D37" s="17"/>
    </row>
    <row r="38" customFormat="false" ht="15.75" hidden="false" customHeight="true" outlineLevel="0" collapsed="false"/>
    <row r="39" customFormat="false" ht="15.75" hidden="false" customHeight="true" outlineLevel="0" collapsed="false"/>
    <row r="40" customFormat="false" ht="15.75" hidden="false" customHeight="true" outlineLevel="0" collapsed="false">
      <c r="B40" s="18" t="s">
        <v>47</v>
      </c>
    </row>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5">
    <mergeCell ref="B2:D2"/>
    <mergeCell ref="B3:D3"/>
    <mergeCell ref="B5:D5"/>
    <mergeCell ref="B6:D6"/>
    <mergeCell ref="C7:D7"/>
    <mergeCell ref="C8:D8"/>
    <mergeCell ref="C9:D9"/>
    <mergeCell ref="C10:D10"/>
    <mergeCell ref="C11:D11"/>
    <mergeCell ref="C12:D12"/>
    <mergeCell ref="C13:D13"/>
    <mergeCell ref="C17:D17"/>
    <mergeCell ref="C18:D18"/>
    <mergeCell ref="C19:D19"/>
    <mergeCell ref="C20:D20"/>
    <mergeCell ref="C21:D21"/>
    <mergeCell ref="C26:D26"/>
    <mergeCell ref="C27:D27"/>
    <mergeCell ref="C28:D28"/>
    <mergeCell ref="C29:D29"/>
    <mergeCell ref="C30:D30"/>
    <mergeCell ref="C31:D31"/>
    <mergeCell ref="C32:D32"/>
    <mergeCell ref="C33:D33"/>
    <mergeCell ref="B36:D36"/>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5"/>
    <col collapsed="false" customWidth="true" hidden="false" outlineLevel="0" max="3" min="3" style="0" width="25"/>
    <col collapsed="false" customWidth="true" hidden="false" outlineLevel="0" max="4" min="4" style="0" width="35"/>
    <col collapsed="false" customWidth="true" hidden="false" outlineLevel="0" max="5" min="5" style="0" width="20"/>
    <col collapsed="false" customWidth="true" hidden="false" outlineLevel="0" max="7" min="6" style="0" width="15"/>
    <col collapsed="false" customWidth="true" hidden="false" outlineLevel="0" max="8" min="8" style="0" width="20"/>
    <col collapsed="false" customWidth="true" hidden="false" outlineLevel="0" max="26" min="9" style="0" width="8.71"/>
  </cols>
  <sheetData>
    <row r="2" customFormat="false" ht="30" hidden="false" customHeight="true" outlineLevel="0" collapsed="false">
      <c r="B2" s="19" t="s">
        <v>48</v>
      </c>
      <c r="C2" s="19"/>
      <c r="D2" s="19"/>
      <c r="E2" s="19"/>
      <c r="F2" s="19"/>
      <c r="G2" s="19"/>
      <c r="H2" s="19"/>
    </row>
    <row r="4" customFormat="false" ht="15" hidden="false" customHeight="false" outlineLevel="0" collapsed="false">
      <c r="B4" s="20" t="s">
        <v>49</v>
      </c>
      <c r="C4" s="21" t="s">
        <v>50</v>
      </c>
      <c r="D4" s="21"/>
      <c r="E4" s="21"/>
      <c r="G4" s="20" t="s">
        <v>51</v>
      </c>
      <c r="H4" s="21" t="s">
        <v>52</v>
      </c>
    </row>
    <row r="5" customFormat="false" ht="15" hidden="false" customHeight="false" outlineLevel="0" collapsed="false">
      <c r="B5" s="20" t="s">
        <v>53</v>
      </c>
      <c r="C5" s="21" t="s">
        <v>54</v>
      </c>
      <c r="D5" s="21"/>
      <c r="E5" s="21"/>
    </row>
    <row r="7" customFormat="false" ht="24.75" hidden="false" customHeight="true" outlineLevel="0" collapsed="false">
      <c r="B7" s="10" t="s">
        <v>55</v>
      </c>
    </row>
    <row r="9" customFormat="false" ht="15" hidden="false" customHeight="false" outlineLevel="0" collapsed="false">
      <c r="B9" s="22" t="s">
        <v>56</v>
      </c>
      <c r="C9" s="22" t="s">
        <v>57</v>
      </c>
      <c r="D9" s="22" t="s">
        <v>58</v>
      </c>
      <c r="E9" s="22" t="s">
        <v>59</v>
      </c>
      <c r="F9" s="22" t="s">
        <v>60</v>
      </c>
      <c r="G9" s="22" t="s">
        <v>61</v>
      </c>
      <c r="H9" s="22" t="s">
        <v>62</v>
      </c>
    </row>
    <row r="10" customFormat="false" ht="28.35" hidden="false" customHeight="false" outlineLevel="0" collapsed="false">
      <c r="B10" s="23" t="s">
        <v>63</v>
      </c>
      <c r="C10" s="24" t="s">
        <v>64</v>
      </c>
      <c r="D10" s="24" t="s">
        <v>65</v>
      </c>
      <c r="E10" s="25" t="s">
        <v>66</v>
      </c>
      <c r="F10" s="23" t="s">
        <v>67</v>
      </c>
      <c r="G10" s="23" t="s">
        <v>68</v>
      </c>
      <c r="H10" s="24"/>
    </row>
    <row r="11" customFormat="false" ht="15" hidden="false" customHeight="false" outlineLevel="0" collapsed="false">
      <c r="B11" s="23" t="s">
        <v>69</v>
      </c>
      <c r="C11" s="24" t="s">
        <v>70</v>
      </c>
      <c r="D11" s="24" t="s">
        <v>71</v>
      </c>
      <c r="E11" s="25" t="s">
        <v>66</v>
      </c>
      <c r="F11" s="23" t="s">
        <v>72</v>
      </c>
      <c r="G11" s="23" t="s">
        <v>68</v>
      </c>
      <c r="H11" s="24"/>
    </row>
    <row r="12" customFormat="false" ht="28.35" hidden="false" customHeight="false" outlineLevel="0" collapsed="false">
      <c r="B12" s="23" t="s">
        <v>73</v>
      </c>
      <c r="C12" s="24" t="s">
        <v>74</v>
      </c>
      <c r="D12" s="24" t="s">
        <v>75</v>
      </c>
      <c r="E12" s="25" t="s">
        <v>66</v>
      </c>
      <c r="F12" s="23" t="s">
        <v>76</v>
      </c>
      <c r="G12" s="23" t="s">
        <v>77</v>
      </c>
      <c r="H12" s="24"/>
    </row>
    <row r="13" customFormat="false" ht="15" hidden="false" customHeight="false" outlineLevel="0" collapsed="false">
      <c r="B13" s="23" t="s">
        <v>78</v>
      </c>
      <c r="C13" s="24" t="s">
        <v>79</v>
      </c>
      <c r="D13" s="24" t="s">
        <v>80</v>
      </c>
      <c r="E13" s="25" t="s">
        <v>66</v>
      </c>
      <c r="F13" s="23" t="s">
        <v>81</v>
      </c>
      <c r="G13" s="23" t="s">
        <v>68</v>
      </c>
      <c r="H13" s="24"/>
    </row>
    <row r="14" customFormat="false" ht="15" hidden="false" customHeight="false" outlineLevel="0" collapsed="false">
      <c r="B14" s="23" t="s">
        <v>82</v>
      </c>
      <c r="C14" s="24" t="s">
        <v>83</v>
      </c>
      <c r="D14" s="24" t="s">
        <v>84</v>
      </c>
      <c r="E14" s="25" t="s">
        <v>66</v>
      </c>
      <c r="F14" s="23" t="s">
        <v>81</v>
      </c>
      <c r="G14" s="23" t="s">
        <v>68</v>
      </c>
      <c r="H14" s="24"/>
    </row>
    <row r="17" customFormat="false" ht="24.75" hidden="false" customHeight="true" outlineLevel="0" collapsed="false">
      <c r="B17" s="10" t="s">
        <v>85</v>
      </c>
    </row>
    <row r="19" customFormat="false" ht="15" hidden="false" customHeight="false" outlineLevel="0" collapsed="false">
      <c r="B19" s="22" t="s">
        <v>56</v>
      </c>
      <c r="C19" s="22" t="s">
        <v>57</v>
      </c>
      <c r="D19" s="22" t="s">
        <v>58</v>
      </c>
      <c r="E19" s="22" t="s">
        <v>59</v>
      </c>
      <c r="F19" s="22" t="s">
        <v>60</v>
      </c>
      <c r="G19" s="22" t="s">
        <v>61</v>
      </c>
      <c r="H19" s="22" t="s">
        <v>62</v>
      </c>
    </row>
    <row r="20" customFormat="false" ht="15" hidden="false" customHeight="false" outlineLevel="0" collapsed="false">
      <c r="B20" s="23" t="s">
        <v>63</v>
      </c>
      <c r="C20" s="24" t="s">
        <v>86</v>
      </c>
      <c r="D20" s="26" t="s">
        <v>87</v>
      </c>
      <c r="E20" s="27" t="s">
        <v>88</v>
      </c>
      <c r="F20" s="23" t="s">
        <v>89</v>
      </c>
      <c r="G20" s="23" t="s">
        <v>68</v>
      </c>
      <c r="H20" s="24"/>
    </row>
    <row r="21" customFormat="false" ht="15.75" hidden="false" customHeight="true" outlineLevel="0" collapsed="false">
      <c r="B21" s="23" t="s">
        <v>69</v>
      </c>
      <c r="C21" s="24" t="s">
        <v>90</v>
      </c>
      <c r="D21" s="26" t="s">
        <v>91</v>
      </c>
      <c r="E21" s="27" t="s">
        <v>88</v>
      </c>
      <c r="F21" s="23" t="s">
        <v>92</v>
      </c>
      <c r="G21" s="23" t="s">
        <v>77</v>
      </c>
      <c r="H21" s="24"/>
    </row>
    <row r="22" customFormat="false" ht="15.75" hidden="false" customHeight="true" outlineLevel="0" collapsed="false">
      <c r="B22" s="23" t="s">
        <v>73</v>
      </c>
      <c r="C22" s="24" t="s">
        <v>93</v>
      </c>
      <c r="D22" s="26" t="s">
        <v>94</v>
      </c>
      <c r="E22" s="27" t="s">
        <v>88</v>
      </c>
      <c r="F22" s="23" t="s">
        <v>95</v>
      </c>
      <c r="G22" s="23" t="s">
        <v>68</v>
      </c>
      <c r="H22" s="24"/>
    </row>
    <row r="23" customFormat="false" ht="15.75" hidden="false" customHeight="true" outlineLevel="0" collapsed="false">
      <c r="B23" s="23" t="s">
        <v>78</v>
      </c>
      <c r="C23" s="24" t="s">
        <v>96</v>
      </c>
      <c r="D23" s="26" t="s">
        <v>97</v>
      </c>
      <c r="E23" s="27" t="s">
        <v>88</v>
      </c>
      <c r="F23" s="23" t="s">
        <v>98</v>
      </c>
      <c r="G23" s="23" t="s">
        <v>68</v>
      </c>
      <c r="H23" s="24"/>
    </row>
    <row r="24" customFormat="false" ht="15.75" hidden="false" customHeight="true" outlineLevel="0" collapsed="false">
      <c r="B24" s="23" t="s">
        <v>82</v>
      </c>
      <c r="C24" s="24" t="s">
        <v>99</v>
      </c>
      <c r="D24" s="26" t="s">
        <v>100</v>
      </c>
      <c r="E24" s="27" t="s">
        <v>88</v>
      </c>
      <c r="F24" s="23" t="s">
        <v>101</v>
      </c>
      <c r="G24" s="23" t="s">
        <v>77</v>
      </c>
      <c r="H24" s="24"/>
    </row>
    <row r="25" customFormat="false" ht="15.75" hidden="false" customHeight="true" outlineLevel="0" collapsed="false">
      <c r="B25" s="23" t="s">
        <v>102</v>
      </c>
      <c r="C25" s="24" t="s">
        <v>103</v>
      </c>
      <c r="D25" s="26" t="s">
        <v>104</v>
      </c>
      <c r="E25" s="27" t="s">
        <v>88</v>
      </c>
      <c r="F25" s="23" t="s">
        <v>105</v>
      </c>
      <c r="G25" s="23" t="s">
        <v>77</v>
      </c>
      <c r="H25" s="24"/>
    </row>
    <row r="26" customFormat="false" ht="15.75" hidden="false" customHeight="true" outlineLevel="0" collapsed="false">
      <c r="B26" s="23" t="s">
        <v>106</v>
      </c>
      <c r="C26" s="24" t="s">
        <v>107</v>
      </c>
      <c r="D26" s="26" t="s">
        <v>108</v>
      </c>
      <c r="E26" s="27" t="s">
        <v>109</v>
      </c>
      <c r="F26" s="23" t="s">
        <v>110</v>
      </c>
      <c r="G26" s="23" t="s">
        <v>111</v>
      </c>
      <c r="H26" s="24"/>
    </row>
    <row r="27" customFormat="false" ht="15.75" hidden="false" customHeight="true" outlineLevel="0" collapsed="false">
      <c r="B27" s="23" t="s">
        <v>112</v>
      </c>
      <c r="C27" s="24" t="s">
        <v>113</v>
      </c>
      <c r="D27" s="26" t="s">
        <v>114</v>
      </c>
      <c r="E27" s="27" t="s">
        <v>88</v>
      </c>
      <c r="F27" s="23" t="s">
        <v>115</v>
      </c>
      <c r="G27" s="23" t="s">
        <v>111</v>
      </c>
      <c r="H27" s="24"/>
    </row>
    <row r="28" customFormat="false" ht="15.75" hidden="false" customHeight="true" outlineLevel="0" collapsed="false">
      <c r="B28" s="23" t="s">
        <v>116</v>
      </c>
      <c r="C28" s="24" t="s">
        <v>117</v>
      </c>
      <c r="D28" s="26" t="s">
        <v>118</v>
      </c>
      <c r="E28" s="27" t="s">
        <v>88</v>
      </c>
      <c r="F28" s="23" t="s">
        <v>89</v>
      </c>
      <c r="G28" s="23" t="s">
        <v>77</v>
      </c>
      <c r="H28" s="24"/>
    </row>
    <row r="29" customFormat="false" ht="15.75" hidden="false" customHeight="true" outlineLevel="0" collapsed="false">
      <c r="B29" s="23" t="s">
        <v>119</v>
      </c>
      <c r="C29" s="24" t="s">
        <v>120</v>
      </c>
      <c r="D29" s="26" t="s">
        <v>121</v>
      </c>
      <c r="E29" s="27" t="s">
        <v>88</v>
      </c>
      <c r="F29" s="23" t="s">
        <v>122</v>
      </c>
      <c r="G29" s="23" t="s">
        <v>77</v>
      </c>
      <c r="H29" s="24"/>
    </row>
    <row r="30" customFormat="false" ht="15.75" hidden="false" customHeight="true" outlineLevel="0" collapsed="false">
      <c r="B30" s="28"/>
      <c r="C30" s="28"/>
      <c r="D30" s="29"/>
      <c r="E30" s="29"/>
      <c r="F30" s="28"/>
      <c r="G30" s="28"/>
      <c r="H30" s="28"/>
    </row>
    <row r="31" customFormat="false" ht="15.75" hidden="false" customHeight="true" outlineLevel="0" collapsed="false">
      <c r="B31" s="28"/>
      <c r="C31" s="28"/>
      <c r="D31" s="29"/>
      <c r="E31" s="29"/>
      <c r="F31" s="28"/>
      <c r="G31" s="28"/>
      <c r="H31" s="28"/>
    </row>
    <row r="32" customFormat="false" ht="15.75" hidden="false" customHeight="true" outlineLevel="0" collapsed="false">
      <c r="B32" s="28"/>
      <c r="C32" s="28"/>
      <c r="D32" s="29"/>
      <c r="E32" s="29"/>
      <c r="F32" s="28"/>
      <c r="G32" s="28"/>
      <c r="H32" s="28"/>
    </row>
    <row r="33" customFormat="false" ht="15.75" hidden="false" customHeight="true" outlineLevel="0" collapsed="false"/>
    <row r="34" customFormat="false" ht="15.75" hidden="false" customHeight="true" outlineLevel="0" collapsed="false"/>
    <row r="35" customFormat="false" ht="24.75" hidden="false" customHeight="true" outlineLevel="0" collapsed="false">
      <c r="B35" s="10" t="s">
        <v>123</v>
      </c>
    </row>
    <row r="36" customFormat="false" ht="15.75" hidden="false" customHeight="true" outlineLevel="0" collapsed="false"/>
    <row r="37" customFormat="false" ht="15.75" hidden="false" customHeight="true" outlineLevel="0" collapsed="false">
      <c r="B37" s="22" t="s">
        <v>56</v>
      </c>
      <c r="C37" s="22" t="s">
        <v>57</v>
      </c>
      <c r="D37" s="22" t="s">
        <v>58</v>
      </c>
      <c r="E37" s="22" t="s">
        <v>59</v>
      </c>
      <c r="F37" s="22" t="s">
        <v>60</v>
      </c>
      <c r="G37" s="22" t="s">
        <v>61</v>
      </c>
      <c r="H37" s="22" t="s">
        <v>62</v>
      </c>
    </row>
    <row r="38" customFormat="false" ht="15.75" hidden="false" customHeight="true" outlineLevel="0" collapsed="false">
      <c r="B38" s="23" t="s">
        <v>63</v>
      </c>
      <c r="C38" s="24" t="s">
        <v>124</v>
      </c>
      <c r="D38" s="24" t="s">
        <v>125</v>
      </c>
      <c r="E38" s="25" t="s">
        <v>126</v>
      </c>
      <c r="F38" s="23" t="s">
        <v>127</v>
      </c>
      <c r="G38" s="23" t="s">
        <v>68</v>
      </c>
      <c r="H38" s="24"/>
    </row>
    <row r="39" customFormat="false" ht="15.75" hidden="false" customHeight="true" outlineLevel="0" collapsed="false">
      <c r="B39" s="23" t="s">
        <v>69</v>
      </c>
      <c r="C39" s="24" t="s">
        <v>128</v>
      </c>
      <c r="D39" s="24" t="s">
        <v>129</v>
      </c>
      <c r="E39" s="25" t="s">
        <v>130</v>
      </c>
      <c r="F39" s="23" t="s">
        <v>131</v>
      </c>
      <c r="G39" s="23" t="s">
        <v>68</v>
      </c>
      <c r="H39" s="24"/>
    </row>
    <row r="40" customFormat="false" ht="15.75" hidden="false" customHeight="true" outlineLevel="0" collapsed="false">
      <c r="B40" s="23" t="s">
        <v>73</v>
      </c>
      <c r="C40" s="24" t="s">
        <v>132</v>
      </c>
      <c r="D40" s="24" t="s">
        <v>133</v>
      </c>
      <c r="E40" s="25" t="s">
        <v>130</v>
      </c>
      <c r="F40" s="23" t="s">
        <v>127</v>
      </c>
      <c r="G40" s="23" t="s">
        <v>68</v>
      </c>
      <c r="H40" s="24"/>
    </row>
    <row r="41" customFormat="false" ht="15.75" hidden="false" customHeight="true" outlineLevel="0" collapsed="false">
      <c r="B41" s="23" t="s">
        <v>78</v>
      </c>
      <c r="C41" s="24" t="s">
        <v>134</v>
      </c>
      <c r="D41" s="24" t="s">
        <v>135</v>
      </c>
      <c r="E41" s="25" t="s">
        <v>136</v>
      </c>
      <c r="F41" s="23" t="s">
        <v>127</v>
      </c>
      <c r="G41" s="23" t="s">
        <v>77</v>
      </c>
      <c r="H41" s="24"/>
    </row>
    <row r="42" customFormat="false" ht="15.75" hidden="false" customHeight="true" outlineLevel="0" collapsed="false">
      <c r="B42" s="23" t="s">
        <v>82</v>
      </c>
      <c r="C42" s="24" t="s">
        <v>137</v>
      </c>
      <c r="D42" s="24" t="s">
        <v>138</v>
      </c>
      <c r="E42" s="25" t="s">
        <v>136</v>
      </c>
      <c r="F42" s="23" t="s">
        <v>139</v>
      </c>
      <c r="G42" s="23" t="s">
        <v>68</v>
      </c>
      <c r="H42" s="24"/>
    </row>
    <row r="43" customFormat="false" ht="15.75" hidden="false" customHeight="true" outlineLevel="0" collapsed="false">
      <c r="B43" s="23" t="s">
        <v>102</v>
      </c>
      <c r="C43" s="24" t="s">
        <v>140</v>
      </c>
      <c r="D43" s="24" t="s">
        <v>141</v>
      </c>
      <c r="E43" s="25" t="s">
        <v>136</v>
      </c>
      <c r="F43" s="23" t="s">
        <v>139</v>
      </c>
      <c r="G43" s="23" t="s">
        <v>68</v>
      </c>
      <c r="H43" s="24"/>
    </row>
    <row r="44" customFormat="false" ht="15.75" hidden="false" customHeight="true" outlineLevel="0" collapsed="false">
      <c r="B44" s="23" t="s">
        <v>106</v>
      </c>
      <c r="C44" s="24" t="s">
        <v>142</v>
      </c>
      <c r="D44" s="24" t="s">
        <v>143</v>
      </c>
      <c r="E44" s="25" t="s">
        <v>136</v>
      </c>
      <c r="F44" s="23" t="s">
        <v>144</v>
      </c>
      <c r="G44" s="23" t="s">
        <v>77</v>
      </c>
      <c r="H44" s="24"/>
    </row>
    <row r="45" customFormat="false" ht="15.75" hidden="false" customHeight="true" outlineLevel="0" collapsed="false">
      <c r="B45" s="23" t="s">
        <v>112</v>
      </c>
      <c r="C45" s="24" t="s">
        <v>145</v>
      </c>
      <c r="D45" s="24" t="s">
        <v>146</v>
      </c>
      <c r="E45" s="25" t="s">
        <v>136</v>
      </c>
      <c r="F45" s="23" t="s">
        <v>144</v>
      </c>
      <c r="G45" s="23" t="s">
        <v>77</v>
      </c>
      <c r="H45" s="24"/>
    </row>
    <row r="46" customFormat="false" ht="15.75" hidden="false" customHeight="true" outlineLevel="0" collapsed="false">
      <c r="B46" s="23" t="s">
        <v>116</v>
      </c>
      <c r="C46" s="24" t="s">
        <v>147</v>
      </c>
      <c r="D46" s="24" t="s">
        <v>148</v>
      </c>
      <c r="E46" s="25" t="s">
        <v>136</v>
      </c>
      <c r="F46" s="23" t="s">
        <v>149</v>
      </c>
      <c r="G46" s="23" t="s">
        <v>111</v>
      </c>
      <c r="H46" s="24"/>
    </row>
    <row r="47" customFormat="false" ht="15.75" hidden="false" customHeight="true" outlineLevel="0" collapsed="false">
      <c r="B47" s="23" t="s">
        <v>119</v>
      </c>
      <c r="C47" s="24" t="s">
        <v>150</v>
      </c>
      <c r="D47" s="24" t="s">
        <v>151</v>
      </c>
      <c r="E47" s="25" t="s">
        <v>152</v>
      </c>
      <c r="F47" s="23" t="s">
        <v>153</v>
      </c>
      <c r="G47" s="23" t="s">
        <v>111</v>
      </c>
      <c r="H47" s="24"/>
    </row>
    <row r="48" customFormat="false" ht="15.75" hidden="false" customHeight="true" outlineLevel="0" collapsed="false">
      <c r="B48" s="28"/>
      <c r="C48" s="28"/>
      <c r="D48" s="28"/>
      <c r="E48" s="29"/>
      <c r="F48" s="28"/>
      <c r="G48" s="28"/>
      <c r="H48" s="28"/>
    </row>
    <row r="49" customFormat="false" ht="15.75" hidden="false" customHeight="true" outlineLevel="0" collapsed="false">
      <c r="B49" s="28"/>
      <c r="C49" s="28"/>
      <c r="D49" s="28"/>
      <c r="E49" s="29"/>
      <c r="F49" s="28"/>
      <c r="G49" s="28"/>
      <c r="H49" s="28"/>
    </row>
    <row r="50" customFormat="false" ht="15.75" hidden="false" customHeight="true" outlineLevel="0" collapsed="false">
      <c r="B50" s="28"/>
      <c r="C50" s="28"/>
      <c r="D50" s="28"/>
      <c r="E50" s="29"/>
      <c r="F50" s="28"/>
      <c r="G50" s="28"/>
      <c r="H50" s="28"/>
    </row>
    <row r="51" customFormat="false" ht="15.75" hidden="false" customHeight="true" outlineLevel="0" collapsed="false"/>
    <row r="52" customFormat="false" ht="15.75" hidden="false" customHeight="true" outlineLevel="0" collapsed="false"/>
    <row r="53" customFormat="false" ht="15.75" hidden="false" customHeight="true" outlineLevel="0" collapsed="false">
      <c r="B53" s="30" t="s">
        <v>154</v>
      </c>
    </row>
    <row r="54" customFormat="false" ht="15.75" hidden="false" customHeight="true" outlineLevel="0" collapsed="false">
      <c r="B54" s="20" t="s">
        <v>155</v>
      </c>
      <c r="C54" s="31" t="n">
        <f aca="false">COUNTIF(G10:G24,"Critical")+COUNTIF(G28:G47,"Critical")+COUNTIF(G51:G70,"Critical")</f>
        <v>12</v>
      </c>
    </row>
    <row r="55" customFormat="false" ht="15.75" hidden="false" customHeight="true" outlineLevel="0" collapsed="false">
      <c r="B55" s="20" t="s">
        <v>156</v>
      </c>
      <c r="C55" s="31" t="n">
        <f aca="false">COUNTIF(G10:G24,"High")+COUNTIF(G28:G47,"High")+COUNTIF(G51:G70,"High")</f>
        <v>8</v>
      </c>
    </row>
    <row r="56" customFormat="false" ht="15.75" hidden="false" customHeight="true" outlineLevel="0" collapsed="false">
      <c r="B56" s="20" t="s">
        <v>157</v>
      </c>
      <c r="C56" s="31" t="s">
        <v>158</v>
      </c>
    </row>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3">
    <mergeCell ref="B2:H2"/>
    <mergeCell ref="C4:E4"/>
    <mergeCell ref="C5:E5"/>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G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17.71"/>
    <col collapsed="false" customWidth="true" hidden="false" outlineLevel="0" max="3" min="3" style="0" width="25"/>
    <col collapsed="false" customWidth="true" hidden="false" outlineLevel="0" max="4" min="4" style="0" width="45"/>
    <col collapsed="false" customWidth="true" hidden="false" outlineLevel="0" max="5" min="5" style="0" width="15"/>
    <col collapsed="false" customWidth="true" hidden="false" outlineLevel="0" max="6" min="6" style="0" width="25"/>
    <col collapsed="false" customWidth="true" hidden="false" outlineLevel="0" max="7" min="7" style="0" width="20"/>
    <col collapsed="false" customWidth="true" hidden="false" outlineLevel="0" max="26" min="8" style="0" width="8.71"/>
  </cols>
  <sheetData>
    <row r="2" customFormat="false" ht="30" hidden="false" customHeight="true" outlineLevel="0" collapsed="false">
      <c r="B2" s="19" t="s">
        <v>159</v>
      </c>
      <c r="C2" s="19"/>
      <c r="D2" s="19"/>
      <c r="E2" s="19"/>
      <c r="F2" s="19"/>
      <c r="G2" s="19"/>
    </row>
    <row r="3" customFormat="false" ht="15" hidden="false" customHeight="true" outlineLevel="0" collapsed="false">
      <c r="B3" s="32" t="s">
        <v>160</v>
      </c>
      <c r="C3" s="32"/>
      <c r="D3" s="32"/>
      <c r="E3" s="32"/>
      <c r="F3" s="32"/>
      <c r="G3" s="32"/>
    </row>
    <row r="5" customFormat="false" ht="15" hidden="false" customHeight="false" outlineLevel="0" collapsed="false">
      <c r="B5" s="22" t="s">
        <v>56</v>
      </c>
      <c r="C5" s="22" t="s">
        <v>161</v>
      </c>
      <c r="D5" s="22" t="s">
        <v>58</v>
      </c>
      <c r="E5" s="22" t="s">
        <v>162</v>
      </c>
      <c r="F5" s="22" t="s">
        <v>163</v>
      </c>
      <c r="G5" s="22" t="s">
        <v>62</v>
      </c>
    </row>
    <row r="6" customFormat="false" ht="21.75" hidden="false" customHeight="true" outlineLevel="0" collapsed="false">
      <c r="B6" s="33" t="s">
        <v>164</v>
      </c>
      <c r="C6" s="33"/>
      <c r="D6" s="33"/>
      <c r="E6" s="33"/>
      <c r="F6" s="33"/>
      <c r="G6" s="33"/>
    </row>
    <row r="7" customFormat="false" ht="34.5" hidden="false" customHeight="true" outlineLevel="0" collapsed="false">
      <c r="B7" s="23" t="n">
        <v>1</v>
      </c>
      <c r="C7" s="34" t="s">
        <v>165</v>
      </c>
      <c r="D7" s="35" t="s">
        <v>166</v>
      </c>
      <c r="E7" s="36"/>
      <c r="F7" s="36"/>
      <c r="G7" s="36"/>
    </row>
    <row r="8" customFormat="false" ht="34.5" hidden="false" customHeight="true" outlineLevel="0" collapsed="false">
      <c r="B8" s="23" t="n">
        <v>2</v>
      </c>
      <c r="C8" s="34" t="s">
        <v>167</v>
      </c>
      <c r="D8" s="35" t="s">
        <v>168</v>
      </c>
      <c r="E8" s="36"/>
      <c r="F8" s="36"/>
      <c r="G8" s="36"/>
    </row>
    <row r="9" customFormat="false" ht="34.5" hidden="false" customHeight="true" outlineLevel="0" collapsed="false">
      <c r="B9" s="23" t="n">
        <v>3</v>
      </c>
      <c r="C9" s="34" t="s">
        <v>169</v>
      </c>
      <c r="D9" s="35" t="s">
        <v>170</v>
      </c>
      <c r="E9" s="36"/>
      <c r="F9" s="36"/>
      <c r="G9" s="36"/>
    </row>
    <row r="10" customFormat="false" ht="34.5" hidden="false" customHeight="true" outlineLevel="0" collapsed="false">
      <c r="B10" s="23" t="n">
        <v>4</v>
      </c>
      <c r="C10" s="34" t="s">
        <v>171</v>
      </c>
      <c r="D10" s="35" t="s">
        <v>172</v>
      </c>
      <c r="E10" s="36"/>
      <c r="F10" s="36"/>
      <c r="G10" s="36"/>
    </row>
    <row r="12" customFormat="false" ht="21.75" hidden="false" customHeight="true" outlineLevel="0" collapsed="false">
      <c r="B12" s="33" t="s">
        <v>173</v>
      </c>
      <c r="C12" s="33"/>
      <c r="D12" s="33"/>
      <c r="E12" s="33"/>
      <c r="F12" s="33"/>
      <c r="G12" s="33"/>
    </row>
    <row r="13" customFormat="false" ht="34.5" hidden="false" customHeight="true" outlineLevel="0" collapsed="false">
      <c r="B13" s="23" t="n">
        <v>1</v>
      </c>
      <c r="C13" s="34" t="s">
        <v>174</v>
      </c>
      <c r="D13" s="35" t="s">
        <v>175</v>
      </c>
      <c r="E13" s="36"/>
      <c r="F13" s="36"/>
      <c r="G13" s="36"/>
    </row>
    <row r="14" customFormat="false" ht="34.5" hidden="false" customHeight="true" outlineLevel="0" collapsed="false">
      <c r="B14" s="23" t="n">
        <v>2</v>
      </c>
      <c r="C14" s="34" t="s">
        <v>176</v>
      </c>
      <c r="D14" s="35" t="s">
        <v>177</v>
      </c>
      <c r="E14" s="36"/>
      <c r="F14" s="36"/>
      <c r="G14" s="36"/>
    </row>
    <row r="15" customFormat="false" ht="34.5" hidden="false" customHeight="true" outlineLevel="0" collapsed="false">
      <c r="B15" s="23" t="n">
        <v>3</v>
      </c>
      <c r="C15" s="34" t="s">
        <v>178</v>
      </c>
      <c r="D15" s="35" t="s">
        <v>179</v>
      </c>
      <c r="E15" s="36"/>
      <c r="F15" s="36"/>
      <c r="G15" s="36"/>
    </row>
    <row r="16" customFormat="false" ht="34.5" hidden="false" customHeight="true" outlineLevel="0" collapsed="false">
      <c r="B16" s="23" t="n">
        <v>4</v>
      </c>
      <c r="C16" s="34" t="s">
        <v>180</v>
      </c>
      <c r="D16" s="35" t="s">
        <v>181</v>
      </c>
      <c r="E16" s="36"/>
      <c r="F16" s="36"/>
      <c r="G16" s="36"/>
    </row>
    <row r="17" customFormat="false" ht="34.5" hidden="false" customHeight="true" outlineLevel="0" collapsed="false">
      <c r="B17" s="23" t="n">
        <v>5</v>
      </c>
      <c r="C17" s="34" t="s">
        <v>182</v>
      </c>
      <c r="D17" s="35" t="s">
        <v>183</v>
      </c>
      <c r="E17" s="36"/>
      <c r="F17" s="36"/>
      <c r="G17" s="36"/>
    </row>
    <row r="19" customFormat="false" ht="21.75" hidden="false" customHeight="true" outlineLevel="0" collapsed="false">
      <c r="B19" s="33" t="s">
        <v>184</v>
      </c>
      <c r="C19" s="33"/>
      <c r="D19" s="33"/>
      <c r="E19" s="33"/>
      <c r="F19" s="33"/>
      <c r="G19" s="33"/>
    </row>
    <row r="20" customFormat="false" ht="34.5" hidden="false" customHeight="true" outlineLevel="0" collapsed="false">
      <c r="B20" s="23" t="n">
        <v>1</v>
      </c>
      <c r="C20" s="34" t="s">
        <v>185</v>
      </c>
      <c r="D20" s="35" t="s">
        <v>186</v>
      </c>
      <c r="E20" s="36"/>
      <c r="F20" s="36"/>
      <c r="G20" s="36"/>
    </row>
    <row r="21" customFormat="false" ht="34.5" hidden="false" customHeight="true" outlineLevel="0" collapsed="false">
      <c r="B21" s="23" t="n">
        <v>2</v>
      </c>
      <c r="C21" s="34" t="s">
        <v>187</v>
      </c>
      <c r="D21" s="35" t="s">
        <v>188</v>
      </c>
      <c r="E21" s="36"/>
      <c r="F21" s="36"/>
      <c r="G21" s="36"/>
    </row>
    <row r="22" customFormat="false" ht="34.5" hidden="false" customHeight="true" outlineLevel="0" collapsed="false">
      <c r="B22" s="23" t="n">
        <v>3</v>
      </c>
      <c r="C22" s="34" t="s">
        <v>189</v>
      </c>
      <c r="D22" s="35" t="s">
        <v>190</v>
      </c>
      <c r="E22" s="36"/>
      <c r="F22" s="36"/>
      <c r="G22" s="36"/>
    </row>
    <row r="23" customFormat="false" ht="34.5" hidden="false" customHeight="true" outlineLevel="0" collapsed="false">
      <c r="B23" s="23" t="n">
        <v>4</v>
      </c>
      <c r="C23" s="34" t="s">
        <v>191</v>
      </c>
      <c r="D23" s="35" t="s">
        <v>192</v>
      </c>
      <c r="E23" s="36"/>
      <c r="F23" s="36"/>
      <c r="G23" s="36"/>
    </row>
    <row r="24" customFormat="false" ht="15.75" hidden="false" customHeight="true" outlineLevel="0" collapsed="false"/>
    <row r="25" customFormat="false" ht="21.75" hidden="false" customHeight="true" outlineLevel="0" collapsed="false">
      <c r="B25" s="33" t="s">
        <v>193</v>
      </c>
      <c r="C25" s="33"/>
      <c r="D25" s="33"/>
      <c r="E25" s="33"/>
      <c r="F25" s="33"/>
      <c r="G25" s="33"/>
    </row>
    <row r="26" customFormat="false" ht="34.5" hidden="false" customHeight="true" outlineLevel="0" collapsed="false">
      <c r="B26" s="23" t="n">
        <v>1</v>
      </c>
      <c r="C26" s="34" t="s">
        <v>194</v>
      </c>
      <c r="D26" s="35" t="s">
        <v>195</v>
      </c>
      <c r="E26" s="36"/>
      <c r="F26" s="36"/>
      <c r="G26" s="36"/>
    </row>
    <row r="27" customFormat="false" ht="34.5" hidden="false" customHeight="true" outlineLevel="0" collapsed="false">
      <c r="B27" s="23" t="n">
        <v>2</v>
      </c>
      <c r="C27" s="34" t="s">
        <v>196</v>
      </c>
      <c r="D27" s="35" t="s">
        <v>197</v>
      </c>
      <c r="E27" s="36"/>
      <c r="F27" s="36"/>
      <c r="G27" s="36"/>
    </row>
    <row r="28" customFormat="false" ht="34.5" hidden="false" customHeight="true" outlineLevel="0" collapsed="false">
      <c r="B28" s="23" t="n">
        <v>3</v>
      </c>
      <c r="C28" s="34" t="s">
        <v>198</v>
      </c>
      <c r="D28" s="35" t="s">
        <v>199</v>
      </c>
      <c r="E28" s="36"/>
      <c r="F28" s="36"/>
      <c r="G28" s="36"/>
    </row>
    <row r="29" customFormat="false" ht="34.5" hidden="false" customHeight="true" outlineLevel="0" collapsed="false">
      <c r="B29" s="23" t="n">
        <v>4</v>
      </c>
      <c r="C29" s="34" t="s">
        <v>200</v>
      </c>
      <c r="D29" s="35" t="s">
        <v>201</v>
      </c>
      <c r="E29" s="36"/>
      <c r="F29" s="36"/>
      <c r="G29" s="36"/>
    </row>
    <row r="30" customFormat="false" ht="34.5" hidden="false" customHeight="true" outlineLevel="0" collapsed="false">
      <c r="B30" s="23" t="n">
        <v>5</v>
      </c>
      <c r="C30" s="34" t="s">
        <v>202</v>
      </c>
      <c r="D30" s="35" t="s">
        <v>203</v>
      </c>
      <c r="E30" s="36"/>
      <c r="F30" s="36"/>
      <c r="G30" s="36"/>
    </row>
    <row r="31" customFormat="false" ht="15.75" hidden="false" customHeight="true" outlineLevel="0" collapsed="false"/>
    <row r="32" customFormat="false" ht="21.75" hidden="false" customHeight="true" outlineLevel="0" collapsed="false">
      <c r="B32" s="33" t="s">
        <v>204</v>
      </c>
      <c r="C32" s="33"/>
      <c r="D32" s="33"/>
      <c r="E32" s="33"/>
      <c r="F32" s="33"/>
      <c r="G32" s="33"/>
    </row>
    <row r="33" customFormat="false" ht="34.5" hidden="false" customHeight="true" outlineLevel="0" collapsed="false">
      <c r="B33" s="23" t="n">
        <v>1</v>
      </c>
      <c r="C33" s="34" t="s">
        <v>205</v>
      </c>
      <c r="D33" s="35" t="s">
        <v>206</v>
      </c>
      <c r="E33" s="36"/>
      <c r="F33" s="36"/>
      <c r="G33" s="36"/>
    </row>
    <row r="34" customFormat="false" ht="34.5" hidden="false" customHeight="true" outlineLevel="0" collapsed="false">
      <c r="B34" s="23" t="n">
        <v>2</v>
      </c>
      <c r="C34" s="34" t="s">
        <v>207</v>
      </c>
      <c r="D34" s="35" t="s">
        <v>208</v>
      </c>
      <c r="E34" s="36"/>
      <c r="F34" s="36"/>
      <c r="G34" s="36"/>
    </row>
    <row r="35" customFormat="false" ht="34.5" hidden="false" customHeight="true" outlineLevel="0" collapsed="false">
      <c r="B35" s="23" t="n">
        <v>3</v>
      </c>
      <c r="C35" s="34" t="s">
        <v>209</v>
      </c>
      <c r="D35" s="35" t="s">
        <v>210</v>
      </c>
      <c r="E35" s="36"/>
      <c r="F35" s="36"/>
      <c r="G35" s="36"/>
    </row>
    <row r="36" customFormat="false" ht="34.5" hidden="false" customHeight="true" outlineLevel="0" collapsed="false">
      <c r="B36" s="23" t="n">
        <v>4</v>
      </c>
      <c r="C36" s="34" t="s">
        <v>211</v>
      </c>
      <c r="D36" s="35" t="s">
        <v>212</v>
      </c>
      <c r="E36" s="36"/>
      <c r="F36" s="36"/>
      <c r="G36" s="36"/>
    </row>
    <row r="37" customFormat="false" ht="34.5" hidden="false" customHeight="true" outlineLevel="0" collapsed="false">
      <c r="B37" s="23" t="n">
        <v>5</v>
      </c>
      <c r="C37" s="34" t="s">
        <v>213</v>
      </c>
      <c r="D37" s="35" t="s">
        <v>214</v>
      </c>
      <c r="E37" s="36"/>
      <c r="F37" s="36"/>
      <c r="G37" s="36"/>
    </row>
    <row r="38" customFormat="false" ht="15.75" hidden="false" customHeight="true" outlineLevel="0" collapsed="false"/>
    <row r="39" customFormat="false" ht="15.75" hidden="false" customHeight="true" outlineLevel="0" collapsed="false"/>
    <row r="40" customFormat="false" ht="15.75" hidden="false" customHeight="true" outlineLevel="0" collapsed="false">
      <c r="B40" s="30" t="s">
        <v>215</v>
      </c>
    </row>
    <row r="41" customFormat="false" ht="15.75" hidden="false" customHeight="true" outlineLevel="0" collapsed="false">
      <c r="B41" s="37" t="s">
        <v>216</v>
      </c>
      <c r="C41" s="38" t="n">
        <f aca="false">COUNTIF(E7:E100,"Yes")</f>
        <v>0</v>
      </c>
    </row>
    <row r="42" customFormat="false" ht="15.75" hidden="false" customHeight="true" outlineLevel="0" collapsed="false">
      <c r="B42" s="37" t="s">
        <v>217</v>
      </c>
      <c r="C42" s="31" t="n">
        <f aca="false">COUNTIFS(E7:E100,"Yes",F7:F100,"High")</f>
        <v>0</v>
      </c>
    </row>
    <row r="43" customFormat="false" ht="15.75" hidden="false" customHeight="true" outlineLevel="0" collapsed="false">
      <c r="B43" s="37" t="s">
        <v>218</v>
      </c>
      <c r="C43" s="31" t="n">
        <f aca="false">COUNTIFS(E7:E100,"Yes",F7:F100,"Medium")</f>
        <v>0</v>
      </c>
    </row>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7">
    <mergeCell ref="B2:G2"/>
    <mergeCell ref="B3:G3"/>
    <mergeCell ref="B6:G6"/>
    <mergeCell ref="B12:G12"/>
    <mergeCell ref="B19:G19"/>
    <mergeCell ref="B25:G25"/>
    <mergeCell ref="B32:G32"/>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13.15"/>
    <col collapsed="false" customWidth="true" hidden="false" outlineLevel="0" max="3" min="3" style="0" width="30"/>
    <col collapsed="false" customWidth="true" hidden="false" outlineLevel="0" max="4" min="4" style="0" width="50"/>
    <col collapsed="false" customWidth="true" hidden="false" outlineLevel="0" max="5" min="5" style="0" width="15"/>
    <col collapsed="false" customWidth="true" hidden="false" outlineLevel="0" max="6" min="6" style="0" width="20"/>
    <col collapsed="false" customWidth="true" hidden="false" outlineLevel="0" max="26" min="7" style="0" width="8.71"/>
  </cols>
  <sheetData>
    <row r="2" customFormat="false" ht="30" hidden="false" customHeight="true" outlineLevel="0" collapsed="false">
      <c r="B2" s="19" t="s">
        <v>219</v>
      </c>
      <c r="C2" s="19"/>
      <c r="D2" s="19"/>
      <c r="E2" s="19"/>
      <c r="F2" s="19"/>
    </row>
    <row r="3" customFormat="false" ht="15" hidden="false" customHeight="true" outlineLevel="0" collapsed="false">
      <c r="B3" s="32" t="s">
        <v>220</v>
      </c>
      <c r="C3" s="32"/>
      <c r="D3" s="32"/>
      <c r="E3" s="32"/>
      <c r="F3" s="32"/>
    </row>
    <row r="5" customFormat="false" ht="15" hidden="false" customHeight="false" outlineLevel="0" collapsed="false">
      <c r="B5" s="22" t="s">
        <v>56</v>
      </c>
      <c r="C5" s="22" t="s">
        <v>221</v>
      </c>
      <c r="D5" s="22" t="s">
        <v>222</v>
      </c>
      <c r="E5" s="22" t="s">
        <v>223</v>
      </c>
      <c r="F5" s="22" t="s">
        <v>62</v>
      </c>
    </row>
    <row r="6" customFormat="false" ht="21.75" hidden="false" customHeight="true" outlineLevel="0" collapsed="false">
      <c r="B6" s="39" t="s">
        <v>224</v>
      </c>
      <c r="C6" s="39"/>
      <c r="D6" s="39"/>
      <c r="E6" s="39"/>
      <c r="F6" s="39"/>
    </row>
    <row r="7" customFormat="false" ht="39.75" hidden="false" customHeight="true" outlineLevel="0" collapsed="false">
      <c r="B7" s="23" t="n">
        <v>1</v>
      </c>
      <c r="C7" s="34" t="s">
        <v>225</v>
      </c>
      <c r="D7" s="35" t="s">
        <v>226</v>
      </c>
      <c r="E7" s="36"/>
      <c r="F7" s="40"/>
    </row>
    <row r="8" customFormat="false" ht="39.75" hidden="false" customHeight="true" outlineLevel="0" collapsed="false">
      <c r="B8" s="23" t="n">
        <v>2</v>
      </c>
      <c r="C8" s="34" t="s">
        <v>227</v>
      </c>
      <c r="D8" s="35" t="s">
        <v>228</v>
      </c>
      <c r="E8" s="36"/>
      <c r="F8" s="40"/>
    </row>
    <row r="9" customFormat="false" ht="39.75" hidden="false" customHeight="true" outlineLevel="0" collapsed="false">
      <c r="B9" s="23" t="n">
        <v>3</v>
      </c>
      <c r="C9" s="34" t="s">
        <v>229</v>
      </c>
      <c r="D9" s="35" t="s">
        <v>230</v>
      </c>
      <c r="E9" s="36"/>
      <c r="F9" s="40"/>
    </row>
    <row r="10" customFormat="false" ht="39.75" hidden="false" customHeight="true" outlineLevel="0" collapsed="false">
      <c r="B10" s="23" t="n">
        <v>4</v>
      </c>
      <c r="C10" s="34" t="s">
        <v>231</v>
      </c>
      <c r="D10" s="35" t="s">
        <v>232</v>
      </c>
      <c r="E10" s="36"/>
      <c r="F10" s="40"/>
    </row>
    <row r="11" customFormat="false" ht="39.75" hidden="false" customHeight="true" outlineLevel="0" collapsed="false">
      <c r="B11" s="23" t="n">
        <v>5</v>
      </c>
      <c r="C11" s="34" t="s">
        <v>233</v>
      </c>
      <c r="D11" s="35" t="s">
        <v>234</v>
      </c>
      <c r="E11" s="36"/>
      <c r="F11" s="40"/>
    </row>
    <row r="13" customFormat="false" ht="21.75" hidden="false" customHeight="true" outlineLevel="0" collapsed="false">
      <c r="B13" s="39" t="s">
        <v>235</v>
      </c>
      <c r="C13" s="39"/>
      <c r="D13" s="39"/>
      <c r="E13" s="39"/>
      <c r="F13" s="39"/>
    </row>
    <row r="14" customFormat="false" ht="39.75" hidden="false" customHeight="true" outlineLevel="0" collapsed="false">
      <c r="B14" s="23" t="n">
        <v>1</v>
      </c>
      <c r="C14" s="34" t="s">
        <v>236</v>
      </c>
      <c r="D14" s="35" t="s">
        <v>237</v>
      </c>
      <c r="E14" s="36"/>
      <c r="F14" s="40"/>
    </row>
    <row r="15" customFormat="false" ht="39.75" hidden="false" customHeight="true" outlineLevel="0" collapsed="false">
      <c r="B15" s="23" t="n">
        <v>2</v>
      </c>
      <c r="C15" s="34" t="s">
        <v>238</v>
      </c>
      <c r="D15" s="35" t="s">
        <v>239</v>
      </c>
      <c r="E15" s="36"/>
      <c r="F15" s="40"/>
    </row>
    <row r="16" customFormat="false" ht="39.75" hidden="false" customHeight="true" outlineLevel="0" collapsed="false">
      <c r="B16" s="23" t="n">
        <v>3</v>
      </c>
      <c r="C16" s="34" t="s">
        <v>240</v>
      </c>
      <c r="D16" s="35" t="s">
        <v>241</v>
      </c>
      <c r="E16" s="36"/>
      <c r="F16" s="40"/>
    </row>
    <row r="17" customFormat="false" ht="39.75" hidden="false" customHeight="true" outlineLevel="0" collapsed="false">
      <c r="B17" s="23" t="n">
        <v>4</v>
      </c>
      <c r="C17" s="34" t="s">
        <v>242</v>
      </c>
      <c r="D17" s="35" t="s">
        <v>243</v>
      </c>
      <c r="E17" s="36"/>
      <c r="F17" s="40"/>
    </row>
    <row r="18" customFormat="false" ht="39.75" hidden="false" customHeight="true" outlineLevel="0" collapsed="false">
      <c r="B18" s="23" t="n">
        <v>5</v>
      </c>
      <c r="C18" s="34" t="s">
        <v>244</v>
      </c>
      <c r="D18" s="35" t="s">
        <v>245</v>
      </c>
      <c r="E18" s="36"/>
      <c r="F18" s="40"/>
    </row>
    <row r="20" customFormat="false" ht="21.75" hidden="false" customHeight="true" outlineLevel="0" collapsed="false">
      <c r="B20" s="39" t="s">
        <v>246</v>
      </c>
      <c r="C20" s="39"/>
      <c r="D20" s="39"/>
      <c r="E20" s="39"/>
      <c r="F20" s="39"/>
    </row>
    <row r="21" customFormat="false" ht="39.75" hidden="false" customHeight="true" outlineLevel="0" collapsed="false">
      <c r="B21" s="23" t="n">
        <v>1</v>
      </c>
      <c r="C21" s="34" t="s">
        <v>247</v>
      </c>
      <c r="D21" s="35" t="s">
        <v>248</v>
      </c>
      <c r="E21" s="36"/>
      <c r="F21" s="40"/>
    </row>
    <row r="22" customFormat="false" ht="39.75" hidden="false" customHeight="true" outlineLevel="0" collapsed="false">
      <c r="B22" s="23" t="n">
        <v>2</v>
      </c>
      <c r="C22" s="34" t="s">
        <v>249</v>
      </c>
      <c r="D22" s="35" t="s">
        <v>250</v>
      </c>
      <c r="E22" s="36"/>
      <c r="F22" s="40"/>
    </row>
    <row r="23" customFormat="false" ht="39.75" hidden="false" customHeight="true" outlineLevel="0" collapsed="false">
      <c r="B23" s="23" t="n">
        <v>3</v>
      </c>
      <c r="C23" s="34" t="s">
        <v>251</v>
      </c>
      <c r="D23" s="35" t="s">
        <v>252</v>
      </c>
      <c r="E23" s="36"/>
      <c r="F23" s="40"/>
    </row>
    <row r="24" customFormat="false" ht="39.75" hidden="false" customHeight="true" outlineLevel="0" collapsed="false">
      <c r="B24" s="23" t="n">
        <v>4</v>
      </c>
      <c r="C24" s="34" t="s">
        <v>253</v>
      </c>
      <c r="D24" s="35" t="s">
        <v>254</v>
      </c>
      <c r="E24" s="36"/>
      <c r="F24" s="40"/>
    </row>
    <row r="25" customFormat="false" ht="39.75" hidden="false" customHeight="true" outlineLevel="0" collapsed="false">
      <c r="B25" s="23" t="n">
        <v>5</v>
      </c>
      <c r="C25" s="34" t="s">
        <v>255</v>
      </c>
      <c r="D25" s="35" t="s">
        <v>256</v>
      </c>
      <c r="E25" s="36"/>
      <c r="F25" s="40"/>
    </row>
    <row r="26" customFormat="false" ht="15.75" hidden="false" customHeight="true" outlineLevel="0" collapsed="false"/>
    <row r="27" customFormat="false" ht="21.75" hidden="false" customHeight="true" outlineLevel="0" collapsed="false">
      <c r="B27" s="39" t="s">
        <v>257</v>
      </c>
      <c r="C27" s="39"/>
      <c r="D27" s="39"/>
      <c r="E27" s="39"/>
      <c r="F27" s="39"/>
    </row>
    <row r="28" customFormat="false" ht="39.75" hidden="false" customHeight="true" outlineLevel="0" collapsed="false">
      <c r="B28" s="23" t="n">
        <v>1</v>
      </c>
      <c r="C28" s="34" t="s">
        <v>258</v>
      </c>
      <c r="D28" s="35" t="s">
        <v>259</v>
      </c>
      <c r="E28" s="36"/>
      <c r="F28" s="40"/>
    </row>
    <row r="29" customFormat="false" ht="39.75" hidden="false" customHeight="true" outlineLevel="0" collapsed="false">
      <c r="B29" s="23" t="n">
        <v>2</v>
      </c>
      <c r="C29" s="34" t="s">
        <v>260</v>
      </c>
      <c r="D29" s="35" t="s">
        <v>261</v>
      </c>
      <c r="E29" s="36"/>
      <c r="F29" s="40"/>
    </row>
    <row r="30" customFormat="false" ht="39.75" hidden="false" customHeight="true" outlineLevel="0" collapsed="false">
      <c r="B30" s="23" t="n">
        <v>3</v>
      </c>
      <c r="C30" s="34" t="s">
        <v>262</v>
      </c>
      <c r="D30" s="35" t="s">
        <v>263</v>
      </c>
      <c r="E30" s="36"/>
      <c r="F30" s="40"/>
    </row>
    <row r="31" customFormat="false" ht="39.75" hidden="false" customHeight="true" outlineLevel="0" collapsed="false">
      <c r="B31" s="23" t="n">
        <v>4</v>
      </c>
      <c r="C31" s="34" t="s">
        <v>264</v>
      </c>
      <c r="D31" s="35" t="s">
        <v>265</v>
      </c>
      <c r="E31" s="36"/>
      <c r="F31" s="40"/>
    </row>
    <row r="32" customFormat="false" ht="39.75" hidden="false" customHeight="true" outlineLevel="0" collapsed="false">
      <c r="B32" s="23" t="n">
        <v>5</v>
      </c>
      <c r="C32" s="34" t="s">
        <v>266</v>
      </c>
      <c r="D32" s="35" t="s">
        <v>267</v>
      </c>
      <c r="E32" s="36"/>
      <c r="F32" s="40"/>
    </row>
    <row r="33" customFormat="false" ht="15.75" hidden="false" customHeight="true" outlineLevel="0" collapsed="false"/>
    <row r="34" customFormat="false" ht="21.75" hidden="false" customHeight="true" outlineLevel="0" collapsed="false">
      <c r="B34" s="39" t="s">
        <v>268</v>
      </c>
      <c r="C34" s="39"/>
      <c r="D34" s="39"/>
      <c r="E34" s="39"/>
      <c r="F34" s="39"/>
    </row>
    <row r="35" customFormat="false" ht="39.75" hidden="false" customHeight="true" outlineLevel="0" collapsed="false">
      <c r="B35" s="23" t="n">
        <v>1</v>
      </c>
      <c r="C35" s="34" t="s">
        <v>269</v>
      </c>
      <c r="D35" s="35" t="s">
        <v>270</v>
      </c>
      <c r="E35" s="36"/>
      <c r="F35" s="40"/>
    </row>
    <row r="36" customFormat="false" ht="39.75" hidden="false" customHeight="true" outlineLevel="0" collapsed="false">
      <c r="B36" s="23" t="n">
        <v>2</v>
      </c>
      <c r="C36" s="34" t="s">
        <v>271</v>
      </c>
      <c r="D36" s="35" t="s">
        <v>272</v>
      </c>
      <c r="E36" s="36"/>
      <c r="F36" s="40"/>
    </row>
    <row r="37" customFormat="false" ht="39.75" hidden="false" customHeight="true" outlineLevel="0" collapsed="false">
      <c r="B37" s="23" t="n">
        <v>3</v>
      </c>
      <c r="C37" s="34" t="s">
        <v>273</v>
      </c>
      <c r="D37" s="35" t="s">
        <v>274</v>
      </c>
      <c r="E37" s="36"/>
      <c r="F37" s="40"/>
    </row>
    <row r="38" customFormat="false" ht="39.75" hidden="false" customHeight="true" outlineLevel="0" collapsed="false">
      <c r="B38" s="23" t="n">
        <v>4</v>
      </c>
      <c r="C38" s="34" t="s">
        <v>275</v>
      </c>
      <c r="D38" s="35" t="s">
        <v>276</v>
      </c>
      <c r="E38" s="36"/>
      <c r="F38" s="40"/>
    </row>
    <row r="39" customFormat="false" ht="15.75" hidden="false" customHeight="true" outlineLevel="0" collapsed="false"/>
    <row r="40" customFormat="false" ht="21.75" hidden="false" customHeight="true" outlineLevel="0" collapsed="false">
      <c r="B40" s="39" t="s">
        <v>277</v>
      </c>
      <c r="C40" s="39"/>
      <c r="D40" s="39"/>
      <c r="E40" s="39"/>
      <c r="F40" s="39"/>
    </row>
    <row r="41" customFormat="false" ht="39.75" hidden="false" customHeight="true" outlineLevel="0" collapsed="false">
      <c r="B41" s="23" t="n">
        <v>1</v>
      </c>
      <c r="C41" s="34" t="s">
        <v>278</v>
      </c>
      <c r="D41" s="35" t="s">
        <v>279</v>
      </c>
      <c r="E41" s="36"/>
      <c r="F41" s="40"/>
    </row>
    <row r="42" customFormat="false" ht="39.75" hidden="false" customHeight="true" outlineLevel="0" collapsed="false">
      <c r="B42" s="23" t="n">
        <v>2</v>
      </c>
      <c r="C42" s="34" t="s">
        <v>280</v>
      </c>
      <c r="D42" s="35" t="s">
        <v>281</v>
      </c>
      <c r="E42" s="36"/>
      <c r="F42" s="40"/>
    </row>
    <row r="43" customFormat="false" ht="39.75" hidden="false" customHeight="true" outlineLevel="0" collapsed="false">
      <c r="B43" s="23" t="n">
        <v>3</v>
      </c>
      <c r="C43" s="34" t="s">
        <v>282</v>
      </c>
      <c r="D43" s="35" t="s">
        <v>283</v>
      </c>
      <c r="E43" s="36"/>
      <c r="F43" s="40"/>
    </row>
    <row r="44" customFormat="false" ht="39.75" hidden="false" customHeight="true" outlineLevel="0" collapsed="false">
      <c r="B44" s="23" t="n">
        <v>4</v>
      </c>
      <c r="C44" s="34" t="s">
        <v>284</v>
      </c>
      <c r="D44" s="35" t="s">
        <v>285</v>
      </c>
      <c r="E44" s="36"/>
      <c r="F44" s="40"/>
    </row>
    <row r="45" customFormat="false" ht="15.75" hidden="false" customHeight="true" outlineLevel="0" collapsed="false"/>
    <row r="46" customFormat="false" ht="21.75" hidden="false" customHeight="true" outlineLevel="0" collapsed="false">
      <c r="B46" s="39" t="s">
        <v>286</v>
      </c>
      <c r="C46" s="39"/>
      <c r="D46" s="39"/>
      <c r="E46" s="39"/>
      <c r="F46" s="39"/>
    </row>
    <row r="47" customFormat="false" ht="39.75" hidden="false" customHeight="true" outlineLevel="0" collapsed="false">
      <c r="B47" s="23" t="n">
        <v>1</v>
      </c>
      <c r="C47" s="34" t="s">
        <v>287</v>
      </c>
      <c r="D47" s="35" t="s">
        <v>288</v>
      </c>
      <c r="E47" s="36"/>
      <c r="F47" s="40"/>
    </row>
    <row r="48" customFormat="false" ht="39.75" hidden="false" customHeight="true" outlineLevel="0" collapsed="false">
      <c r="B48" s="23" t="n">
        <v>2</v>
      </c>
      <c r="C48" s="34" t="s">
        <v>289</v>
      </c>
      <c r="D48" s="35" t="s">
        <v>290</v>
      </c>
      <c r="E48" s="36"/>
      <c r="F48" s="40"/>
    </row>
    <row r="49" customFormat="false" ht="39.75" hidden="false" customHeight="true" outlineLevel="0" collapsed="false">
      <c r="B49" s="23" t="n">
        <v>3</v>
      </c>
      <c r="C49" s="34" t="s">
        <v>291</v>
      </c>
      <c r="D49" s="35" t="s">
        <v>292</v>
      </c>
      <c r="E49" s="36"/>
      <c r="F49" s="40"/>
    </row>
    <row r="50" customFormat="false" ht="39.75" hidden="false" customHeight="true" outlineLevel="0" collapsed="false">
      <c r="B50" s="23" t="n">
        <v>4</v>
      </c>
      <c r="C50" s="34" t="s">
        <v>293</v>
      </c>
      <c r="D50" s="35" t="s">
        <v>294</v>
      </c>
      <c r="E50" s="36"/>
      <c r="F50" s="40"/>
    </row>
    <row r="51" customFormat="false" ht="15.75" hidden="false" customHeight="true" outlineLevel="0" collapsed="false"/>
    <row r="52" customFormat="false" ht="15.75" hidden="false" customHeight="true" outlineLevel="0" collapsed="false"/>
    <row r="53" customFormat="false" ht="15.75" hidden="false" customHeight="true" outlineLevel="0" collapsed="false">
      <c r="B53" s="30" t="s">
        <v>295</v>
      </c>
    </row>
    <row r="54" customFormat="false" ht="15.75" hidden="false" customHeight="true" outlineLevel="0" collapsed="false">
      <c r="B54" s="37" t="s">
        <v>296</v>
      </c>
      <c r="C54" s="31" t="n">
        <f aca="false">COUNTA(E7:E100)</f>
        <v>0</v>
      </c>
    </row>
    <row r="55" customFormat="false" ht="15.75" hidden="false" customHeight="true" outlineLevel="0" collapsed="false">
      <c r="B55" s="37" t="s">
        <v>297</v>
      </c>
      <c r="C55" s="38" t="n">
        <f aca="false">SUM(E7:E100)</f>
        <v>0</v>
      </c>
    </row>
    <row r="56" customFormat="false" ht="15.75" hidden="false" customHeight="true" outlineLevel="0" collapsed="false">
      <c r="B56" s="37" t="s">
        <v>298</v>
      </c>
      <c r="C56" s="31" t="n">
        <f aca="false">COUNTA(E7:E100)*3</f>
        <v>0</v>
      </c>
    </row>
    <row r="57" customFormat="false" ht="15.75" hidden="false" customHeight="true" outlineLevel="0" collapsed="false">
      <c r="B57" s="37" t="s">
        <v>299</v>
      </c>
      <c r="C57" s="41" t="n">
        <f aca="false">IF(COUNTA(E7:E100)&gt;0,ROUND(SUM(E7:E100)/(COUNTA(E7:E100)*3)*100,1),0)</f>
        <v>0</v>
      </c>
    </row>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9">
    <mergeCell ref="B2:F2"/>
    <mergeCell ref="B3:F3"/>
    <mergeCell ref="B6:F6"/>
    <mergeCell ref="B13:F13"/>
    <mergeCell ref="B20:F20"/>
    <mergeCell ref="B27:F27"/>
    <mergeCell ref="B34:F34"/>
    <mergeCell ref="B40:F40"/>
    <mergeCell ref="B46:F46"/>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I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19.71"/>
    <col collapsed="false" customWidth="true" hidden="false" outlineLevel="0" max="3" min="3" style="0" width="25"/>
    <col collapsed="false" customWidth="true" hidden="false" outlineLevel="0" max="4" min="4" style="0" width="35"/>
    <col collapsed="false" customWidth="true" hidden="false" outlineLevel="0" max="6" min="5" style="0" width="15"/>
    <col collapsed="false" customWidth="true" hidden="false" outlineLevel="0" max="7" min="7" style="0" width="12"/>
    <col collapsed="false" customWidth="true" hidden="false" outlineLevel="0" max="8" min="8" style="0" width="20"/>
    <col collapsed="false" customWidth="true" hidden="false" outlineLevel="0" max="9" min="9" style="0" width="25"/>
    <col collapsed="false" customWidth="true" hidden="false" outlineLevel="0" max="26" min="10" style="0" width="8.71"/>
  </cols>
  <sheetData>
    <row r="2" customFormat="false" ht="30" hidden="false" customHeight="true" outlineLevel="0" collapsed="false">
      <c r="B2" s="19" t="s">
        <v>300</v>
      </c>
      <c r="C2" s="19"/>
      <c r="D2" s="19"/>
      <c r="E2" s="19"/>
      <c r="F2" s="19"/>
      <c r="G2" s="19"/>
      <c r="H2" s="19"/>
      <c r="I2" s="19"/>
    </row>
    <row r="3" customFormat="false" ht="15" hidden="false" customHeight="true" outlineLevel="0" collapsed="false">
      <c r="B3" s="32" t="s">
        <v>301</v>
      </c>
      <c r="C3" s="32"/>
      <c r="D3" s="32"/>
      <c r="E3" s="32"/>
      <c r="F3" s="32"/>
      <c r="G3" s="32"/>
      <c r="H3" s="32"/>
      <c r="I3" s="32"/>
    </row>
    <row r="5" customFormat="false" ht="15" hidden="false" customHeight="false" outlineLevel="0" collapsed="false">
      <c r="B5" s="42" t="s">
        <v>302</v>
      </c>
      <c r="F5" s="42" t="s">
        <v>303</v>
      </c>
    </row>
    <row r="6" customFormat="false" ht="15" hidden="false" customHeight="false" outlineLevel="0" collapsed="false">
      <c r="B6" s="43" t="s">
        <v>82</v>
      </c>
      <c r="C6" s="20" t="s">
        <v>304</v>
      </c>
      <c r="D6" s="44" t="s">
        <v>305</v>
      </c>
      <c r="F6" s="43" t="s">
        <v>82</v>
      </c>
      <c r="G6" s="20" t="s">
        <v>68</v>
      </c>
      <c r="H6" s="45" t="s">
        <v>306</v>
      </c>
      <c r="I6" s="45"/>
    </row>
    <row r="7" customFormat="false" ht="15" hidden="false" customHeight="false" outlineLevel="0" collapsed="false">
      <c r="B7" s="43" t="s">
        <v>78</v>
      </c>
      <c r="C7" s="20" t="s">
        <v>77</v>
      </c>
      <c r="D7" s="44" t="s">
        <v>307</v>
      </c>
      <c r="F7" s="43" t="s">
        <v>78</v>
      </c>
      <c r="G7" s="20" t="s">
        <v>77</v>
      </c>
      <c r="H7" s="45" t="s">
        <v>308</v>
      </c>
      <c r="I7" s="45"/>
    </row>
    <row r="8" customFormat="false" ht="15" hidden="false" customHeight="false" outlineLevel="0" collapsed="false">
      <c r="B8" s="43" t="s">
        <v>73</v>
      </c>
      <c r="C8" s="20" t="s">
        <v>111</v>
      </c>
      <c r="D8" s="44" t="s">
        <v>309</v>
      </c>
      <c r="F8" s="43" t="s">
        <v>73</v>
      </c>
      <c r="G8" s="20" t="s">
        <v>111</v>
      </c>
      <c r="H8" s="45" t="s">
        <v>310</v>
      </c>
      <c r="I8" s="45"/>
    </row>
    <row r="9" customFormat="false" ht="15" hidden="false" customHeight="false" outlineLevel="0" collapsed="false">
      <c r="B9" s="43" t="s">
        <v>69</v>
      </c>
      <c r="C9" s="20" t="s">
        <v>311</v>
      </c>
      <c r="D9" s="44" t="s">
        <v>312</v>
      </c>
      <c r="F9" s="43" t="s">
        <v>69</v>
      </c>
      <c r="G9" s="20" t="s">
        <v>311</v>
      </c>
      <c r="H9" s="45" t="s">
        <v>313</v>
      </c>
      <c r="I9" s="45"/>
    </row>
    <row r="10" customFormat="false" ht="15" hidden="false" customHeight="false" outlineLevel="0" collapsed="false">
      <c r="B10" s="43" t="s">
        <v>63</v>
      </c>
      <c r="C10" s="20" t="s">
        <v>314</v>
      </c>
      <c r="D10" s="44" t="s">
        <v>315</v>
      </c>
      <c r="F10" s="43" t="s">
        <v>63</v>
      </c>
      <c r="G10" s="20" t="s">
        <v>314</v>
      </c>
      <c r="H10" s="45" t="s">
        <v>316</v>
      </c>
      <c r="I10" s="45"/>
    </row>
    <row r="13" customFormat="false" ht="15" hidden="false" customHeight="false" outlineLevel="0" collapsed="false">
      <c r="B13" s="22" t="s">
        <v>56</v>
      </c>
      <c r="C13" s="22" t="s">
        <v>317</v>
      </c>
      <c r="D13" s="22" t="s">
        <v>318</v>
      </c>
      <c r="E13" s="22" t="s">
        <v>319</v>
      </c>
      <c r="F13" s="22" t="s">
        <v>320</v>
      </c>
      <c r="G13" s="22" t="s">
        <v>321</v>
      </c>
      <c r="H13" s="22" t="s">
        <v>322</v>
      </c>
      <c r="I13" s="22" t="s">
        <v>62</v>
      </c>
    </row>
    <row r="14" customFormat="false" ht="24.75" hidden="false" customHeight="true" outlineLevel="0" collapsed="false">
      <c r="B14" s="23" t="s">
        <v>323</v>
      </c>
      <c r="C14" s="46" t="s">
        <v>324</v>
      </c>
      <c r="D14" s="47" t="s">
        <v>325</v>
      </c>
      <c r="E14" s="25" t="n">
        <v>4</v>
      </c>
      <c r="F14" s="25" t="n">
        <v>5</v>
      </c>
      <c r="G14" s="48" t="n">
        <f aca="false">E14*F14</f>
        <v>20</v>
      </c>
      <c r="H14" s="49" t="str">
        <f aca="false">IF(G14&gt;=15,"Critical",IF(G14&gt;=10,"High",IF(G14&gt;=5,"Medium","Low")))</f>
        <v>Critical</v>
      </c>
      <c r="I14" s="29"/>
    </row>
    <row r="15" customFormat="false" ht="24.75" hidden="false" customHeight="true" outlineLevel="0" collapsed="false">
      <c r="B15" s="23" t="s">
        <v>326</v>
      </c>
      <c r="C15" s="46" t="s">
        <v>327</v>
      </c>
      <c r="D15" s="47" t="s">
        <v>328</v>
      </c>
      <c r="E15" s="25" t="n">
        <v>5</v>
      </c>
      <c r="F15" s="25" t="n">
        <v>4</v>
      </c>
      <c r="G15" s="48" t="n">
        <f aca="false">E15*F15</f>
        <v>20</v>
      </c>
      <c r="H15" s="49" t="str">
        <f aca="false">IF(G15&gt;=15,"Critical",IF(G15&gt;=10,"High",IF(G15&gt;=5,"Medium","Low")))</f>
        <v>Critical</v>
      </c>
      <c r="I15" s="29"/>
    </row>
    <row r="16" customFormat="false" ht="24.75" hidden="false" customHeight="true" outlineLevel="0" collapsed="false">
      <c r="B16" s="23" t="s">
        <v>329</v>
      </c>
      <c r="C16" s="46" t="s">
        <v>330</v>
      </c>
      <c r="D16" s="47" t="s">
        <v>331</v>
      </c>
      <c r="E16" s="25" t="n">
        <v>3</v>
      </c>
      <c r="F16" s="25" t="n">
        <v>5</v>
      </c>
      <c r="G16" s="48" t="n">
        <f aca="false">E16*F16</f>
        <v>15</v>
      </c>
      <c r="H16" s="49" t="str">
        <f aca="false">IF(G16&gt;=15,"Critical",IF(G16&gt;=10,"High",IF(G16&gt;=5,"Medium","Low")))</f>
        <v>Critical</v>
      </c>
      <c r="I16" s="29"/>
    </row>
    <row r="17" customFormat="false" ht="24.75" hidden="false" customHeight="true" outlineLevel="0" collapsed="false">
      <c r="B17" s="23" t="s">
        <v>332</v>
      </c>
      <c r="C17" s="46" t="s">
        <v>333</v>
      </c>
      <c r="D17" s="47" t="s">
        <v>334</v>
      </c>
      <c r="E17" s="25" t="n">
        <v>2</v>
      </c>
      <c r="F17" s="25" t="n">
        <v>4</v>
      </c>
      <c r="G17" s="48" t="n">
        <f aca="false">E17*F17</f>
        <v>8</v>
      </c>
      <c r="H17" s="49" t="str">
        <f aca="false">IF(G17&gt;=15,"Critical",IF(G17&gt;=10,"High",IF(G17&gt;=5,"Medium","Low")))</f>
        <v>Medium</v>
      </c>
      <c r="I17" s="29"/>
    </row>
    <row r="18" customFormat="false" ht="24.75" hidden="false" customHeight="true" outlineLevel="0" collapsed="false">
      <c r="B18" s="23" t="s">
        <v>335</v>
      </c>
      <c r="C18" s="46" t="s">
        <v>336</v>
      </c>
      <c r="D18" s="47" t="s">
        <v>337</v>
      </c>
      <c r="E18" s="25" t="n">
        <v>4</v>
      </c>
      <c r="F18" s="25" t="n">
        <v>3</v>
      </c>
      <c r="G18" s="48" t="n">
        <f aca="false">E18*F18</f>
        <v>12</v>
      </c>
      <c r="H18" s="49" t="str">
        <f aca="false">IF(G18&gt;=15,"Critical",IF(G18&gt;=10,"High",IF(G18&gt;=5,"Medium","Low")))</f>
        <v>High</v>
      </c>
      <c r="I18" s="29"/>
    </row>
    <row r="19" customFormat="false" ht="24.75" hidden="false" customHeight="true" outlineLevel="0" collapsed="false">
      <c r="B19" s="23" t="s">
        <v>338</v>
      </c>
      <c r="C19" s="46" t="s">
        <v>339</v>
      </c>
      <c r="D19" s="47" t="s">
        <v>340</v>
      </c>
      <c r="E19" s="25" t="n">
        <v>3</v>
      </c>
      <c r="F19" s="25" t="n">
        <v>3</v>
      </c>
      <c r="G19" s="48" t="n">
        <f aca="false">E19*F19</f>
        <v>9</v>
      </c>
      <c r="H19" s="49" t="str">
        <f aca="false">IF(G19&gt;=15,"Critical",IF(G19&gt;=10,"High",IF(G19&gt;=5,"Medium","Low")))</f>
        <v>Medium</v>
      </c>
      <c r="I19" s="29"/>
    </row>
    <row r="20" customFormat="false" ht="24.75" hidden="false" customHeight="true" outlineLevel="0" collapsed="false">
      <c r="B20" s="23" t="s">
        <v>341</v>
      </c>
      <c r="C20" s="46" t="s">
        <v>342</v>
      </c>
      <c r="D20" s="47" t="s">
        <v>343</v>
      </c>
      <c r="E20" s="25" t="n">
        <v>2</v>
      </c>
      <c r="F20" s="25" t="n">
        <v>2</v>
      </c>
      <c r="G20" s="48" t="n">
        <f aca="false">E20*F20</f>
        <v>4</v>
      </c>
      <c r="H20" s="49" t="str">
        <f aca="false">IF(G20&gt;=15,"Critical",IF(G20&gt;=10,"High",IF(G20&gt;=5,"Medium","Low")))</f>
        <v>Low</v>
      </c>
      <c r="I20" s="29"/>
    </row>
    <row r="21" customFormat="false" ht="24.75" hidden="false" customHeight="true" outlineLevel="0" collapsed="false">
      <c r="B21" s="23" t="s">
        <v>344</v>
      </c>
      <c r="C21" s="46" t="s">
        <v>345</v>
      </c>
      <c r="D21" s="47" t="s">
        <v>346</v>
      </c>
      <c r="E21" s="25" t="n">
        <v>2</v>
      </c>
      <c r="F21" s="25" t="n">
        <v>5</v>
      </c>
      <c r="G21" s="48" t="n">
        <f aca="false">E21*F21</f>
        <v>10</v>
      </c>
      <c r="H21" s="49" t="str">
        <f aca="false">IF(G21&gt;=15,"Critical",IF(G21&gt;=10,"High",IF(G21&gt;=5,"Medium","Low")))</f>
        <v>High</v>
      </c>
      <c r="I21" s="29"/>
    </row>
    <row r="22" customFormat="false" ht="15.75" hidden="false" customHeight="true" outlineLevel="0" collapsed="false">
      <c r="B22" s="28"/>
      <c r="C22" s="50"/>
      <c r="D22" s="29"/>
      <c r="E22" s="29"/>
      <c r="F22" s="29"/>
      <c r="G22" s="48" t="str">
        <f aca="false">IF(AND(E22&lt;&gt;"",F22&lt;&gt;""),E22*F22,"")</f>
        <v/>
      </c>
      <c r="H22" s="49" t="str">
        <f aca="false">IF(G22="","",IF(G22&gt;=15,"Critical",IF(G22&gt;=10,"High",IF(G22&gt;=5,"Medium","Low"))))</f>
        <v/>
      </c>
      <c r="I22" s="29"/>
    </row>
    <row r="23" customFormat="false" ht="15.75" hidden="false" customHeight="true" outlineLevel="0" collapsed="false">
      <c r="B23" s="28"/>
      <c r="C23" s="50"/>
      <c r="D23" s="29"/>
      <c r="E23" s="29"/>
      <c r="F23" s="29"/>
      <c r="G23" s="48" t="str">
        <f aca="false">IF(AND(E23&lt;&gt;"",F23&lt;&gt;""),E23*F23,"")</f>
        <v/>
      </c>
      <c r="H23" s="49" t="str">
        <f aca="false">IF(G23="","",IF(G23&gt;=15,"Critical",IF(G23&gt;=10,"High",IF(G23&gt;=5,"Medium","Low"))))</f>
        <v/>
      </c>
      <c r="I23" s="29"/>
    </row>
    <row r="24" customFormat="false" ht="15.75" hidden="false" customHeight="true" outlineLevel="0" collapsed="false">
      <c r="B24" s="28"/>
      <c r="C24" s="50"/>
      <c r="D24" s="29"/>
      <c r="E24" s="29"/>
      <c r="F24" s="29"/>
      <c r="G24" s="48" t="str">
        <f aca="false">IF(AND(E24&lt;&gt;"",F24&lt;&gt;""),E24*F24,"")</f>
        <v/>
      </c>
      <c r="H24" s="49" t="str">
        <f aca="false">IF(G24="","",IF(G24&gt;=15,"Critical",IF(G24&gt;=10,"High",IF(G24&gt;=5,"Medium","Low"))))</f>
        <v/>
      </c>
      <c r="I24" s="29"/>
    </row>
    <row r="25" customFormat="false" ht="15.75" hidden="false" customHeight="true" outlineLevel="0" collapsed="false">
      <c r="B25" s="28"/>
      <c r="C25" s="50"/>
      <c r="D25" s="29"/>
      <c r="E25" s="29"/>
      <c r="F25" s="29"/>
      <c r="G25" s="48" t="str">
        <f aca="false">IF(AND(E25&lt;&gt;"",F25&lt;&gt;""),E25*F25,"")</f>
        <v/>
      </c>
      <c r="H25" s="49" t="str">
        <f aca="false">IF(G25="","",IF(G25&gt;=15,"Critical",IF(G25&gt;=10,"High",IF(G25&gt;=5,"Medium","Low"))))</f>
        <v/>
      </c>
      <c r="I25" s="29"/>
    </row>
    <row r="26" customFormat="false" ht="15.75" hidden="false" customHeight="true" outlineLevel="0" collapsed="false">
      <c r="B26" s="28"/>
      <c r="C26" s="50"/>
      <c r="D26" s="29"/>
      <c r="E26" s="29"/>
      <c r="F26" s="29"/>
      <c r="G26" s="48" t="str">
        <f aca="false">IF(AND(E26&lt;&gt;"",F26&lt;&gt;""),E26*F26,"")</f>
        <v/>
      </c>
      <c r="H26" s="49" t="str">
        <f aca="false">IF(G26="","",IF(G26&gt;=15,"Critical",IF(G26&gt;=10,"High",IF(G26&gt;=5,"Medium","Low"))))</f>
        <v/>
      </c>
      <c r="I26" s="29"/>
    </row>
    <row r="27" customFormat="false" ht="15.75" hidden="false" customHeight="true" outlineLevel="0" collapsed="false"/>
    <row r="28" customFormat="false" ht="15.75" hidden="false" customHeight="true" outlineLevel="0" collapsed="false"/>
    <row r="29" customFormat="false" ht="15.75" hidden="false" customHeight="true" outlineLevel="0" collapsed="false">
      <c r="B29" s="30" t="s">
        <v>347</v>
      </c>
    </row>
    <row r="30" customFormat="false" ht="15.75" hidden="false" customHeight="true" outlineLevel="0" collapsed="false">
      <c r="B30" s="20" t="s">
        <v>348</v>
      </c>
      <c r="C30" s="38" t="n">
        <f aca="false">COUNTA(C14:C34)</f>
        <v>13</v>
      </c>
    </row>
    <row r="31" customFormat="false" ht="15.75" hidden="false" customHeight="true" outlineLevel="0" collapsed="false">
      <c r="B31" s="20" t="s">
        <v>349</v>
      </c>
      <c r="C31" s="38" t="n">
        <f aca="false">COUNTIF(H14:H34,"Critical")</f>
        <v>3</v>
      </c>
    </row>
    <row r="32" customFormat="false" ht="15.75" hidden="false" customHeight="true" outlineLevel="0" collapsed="false">
      <c r="B32" s="20" t="s">
        <v>350</v>
      </c>
      <c r="C32" s="38" t="n">
        <f aca="false">COUNTIF(H14:H34,"High")</f>
        <v>2</v>
      </c>
    </row>
    <row r="33" customFormat="false" ht="15.75" hidden="false" customHeight="true" outlineLevel="0" collapsed="false">
      <c r="B33" s="20" t="s">
        <v>351</v>
      </c>
      <c r="C33" s="38" t="n">
        <f aca="false">COUNTIF(H14:H34,"Medium")</f>
        <v>2</v>
      </c>
    </row>
    <row r="34" customFormat="false" ht="15.75" hidden="false" customHeight="true" outlineLevel="0" collapsed="false">
      <c r="B34" s="20" t="s">
        <v>352</v>
      </c>
      <c r="C34" s="38" t="n">
        <f aca="false">COUNTIF(H14:H34,"Low")</f>
        <v>1</v>
      </c>
    </row>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7">
    <mergeCell ref="B2:I2"/>
    <mergeCell ref="B3:I3"/>
    <mergeCell ref="H6:I6"/>
    <mergeCell ref="H7:I7"/>
    <mergeCell ref="H8:I8"/>
    <mergeCell ref="H9:I9"/>
    <mergeCell ref="H10:I10"/>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I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23.29"/>
    <col collapsed="false" customWidth="true" hidden="false" outlineLevel="0" max="3" min="3" style="0" width="8"/>
    <col collapsed="false" customWidth="true" hidden="false" outlineLevel="0" max="4" min="4" style="0" width="30"/>
    <col collapsed="false" customWidth="true" hidden="false" outlineLevel="0" max="5" min="5" style="0" width="40"/>
    <col collapsed="false" customWidth="true" hidden="false" outlineLevel="0" max="6" min="6" style="0" width="15"/>
    <col collapsed="false" customWidth="true" hidden="false" outlineLevel="0" max="7" min="7" style="0" width="20"/>
    <col collapsed="false" customWidth="true" hidden="false" outlineLevel="0" max="8" min="8" style="0" width="15"/>
    <col collapsed="false" customWidth="true" hidden="false" outlineLevel="0" max="9" min="9" style="0" width="20"/>
    <col collapsed="false" customWidth="true" hidden="false" outlineLevel="0" max="26" min="10" style="0" width="8.71"/>
  </cols>
  <sheetData>
    <row r="2" customFormat="false" ht="30" hidden="false" customHeight="true" outlineLevel="0" collapsed="false">
      <c r="B2" s="19" t="s">
        <v>353</v>
      </c>
      <c r="C2" s="19"/>
      <c r="D2" s="19"/>
      <c r="E2" s="19"/>
      <c r="F2" s="19"/>
      <c r="G2" s="19"/>
      <c r="H2" s="19"/>
      <c r="I2" s="19"/>
    </row>
    <row r="3" customFormat="false" ht="15" hidden="false" customHeight="true" outlineLevel="0" collapsed="false">
      <c r="B3" s="32" t="s">
        <v>354</v>
      </c>
      <c r="C3" s="32"/>
      <c r="D3" s="32"/>
      <c r="E3" s="32"/>
      <c r="F3" s="32"/>
      <c r="G3" s="32"/>
      <c r="H3" s="32"/>
      <c r="I3" s="32"/>
    </row>
    <row r="5" customFormat="false" ht="15" hidden="false" customHeight="false" outlineLevel="0" collapsed="false">
      <c r="B5" s="42" t="s">
        <v>355</v>
      </c>
    </row>
    <row r="6" customFormat="false" ht="15" hidden="false" customHeight="false" outlineLevel="0" collapsed="false">
      <c r="B6" s="51" t="s">
        <v>356</v>
      </c>
      <c r="C6" s="45" t="s">
        <v>357</v>
      </c>
      <c r="D6" s="45"/>
    </row>
    <row r="7" customFormat="false" ht="15" hidden="false" customHeight="false" outlineLevel="0" collapsed="false">
      <c r="B7" s="51" t="s">
        <v>358</v>
      </c>
      <c r="C7" s="45" t="s">
        <v>359</v>
      </c>
      <c r="D7" s="45"/>
    </row>
    <row r="8" customFormat="false" ht="15" hidden="false" customHeight="false" outlineLevel="0" collapsed="false">
      <c r="B8" s="51" t="s">
        <v>360</v>
      </c>
      <c r="C8" s="45" t="s">
        <v>361</v>
      </c>
      <c r="D8" s="45"/>
    </row>
    <row r="9" customFormat="false" ht="15" hidden="false" customHeight="false" outlineLevel="0" collapsed="false">
      <c r="B9" s="51" t="s">
        <v>362</v>
      </c>
      <c r="C9" s="45" t="s">
        <v>363</v>
      </c>
      <c r="D9" s="45"/>
    </row>
    <row r="12" customFormat="false" ht="15" hidden="false" customHeight="false" outlineLevel="0" collapsed="false">
      <c r="B12" s="22" t="s">
        <v>56</v>
      </c>
      <c r="C12" s="22" t="s">
        <v>364</v>
      </c>
      <c r="D12" s="22" t="s">
        <v>317</v>
      </c>
      <c r="E12" s="22" t="s">
        <v>365</v>
      </c>
      <c r="F12" s="22" t="s">
        <v>366</v>
      </c>
      <c r="G12" s="22" t="s">
        <v>367</v>
      </c>
      <c r="H12" s="22" t="s">
        <v>368</v>
      </c>
      <c r="I12" s="22" t="s">
        <v>369</v>
      </c>
    </row>
    <row r="13" customFormat="false" ht="30" hidden="false" customHeight="true" outlineLevel="0" collapsed="false">
      <c r="B13" s="28" t="s">
        <v>63</v>
      </c>
      <c r="C13" s="23" t="s">
        <v>323</v>
      </c>
      <c r="D13" s="26" t="s">
        <v>324</v>
      </c>
      <c r="E13" s="52" t="s">
        <v>370</v>
      </c>
      <c r="F13" s="36" t="s">
        <v>371</v>
      </c>
      <c r="G13" s="25" t="s">
        <v>372</v>
      </c>
      <c r="H13" s="53" t="s">
        <v>373</v>
      </c>
      <c r="I13" s="36" t="s">
        <v>374</v>
      </c>
    </row>
    <row r="14" customFormat="false" ht="30" hidden="false" customHeight="true" outlineLevel="0" collapsed="false">
      <c r="B14" s="28" t="s">
        <v>69</v>
      </c>
      <c r="C14" s="23" t="s">
        <v>326</v>
      </c>
      <c r="D14" s="26" t="s">
        <v>375</v>
      </c>
      <c r="E14" s="52" t="s">
        <v>376</v>
      </c>
      <c r="F14" s="36" t="s">
        <v>371</v>
      </c>
      <c r="G14" s="25" t="s">
        <v>377</v>
      </c>
      <c r="H14" s="53" t="s">
        <v>373</v>
      </c>
      <c r="I14" s="36" t="s">
        <v>374</v>
      </c>
    </row>
    <row r="15" customFormat="false" ht="30" hidden="false" customHeight="true" outlineLevel="0" collapsed="false">
      <c r="B15" s="28" t="s">
        <v>73</v>
      </c>
      <c r="C15" s="23" t="s">
        <v>329</v>
      </c>
      <c r="D15" s="26" t="s">
        <v>378</v>
      </c>
      <c r="E15" s="52" t="s">
        <v>379</v>
      </c>
      <c r="F15" s="36" t="s">
        <v>380</v>
      </c>
      <c r="G15" s="25" t="s">
        <v>381</v>
      </c>
      <c r="H15" s="53" t="s">
        <v>373</v>
      </c>
      <c r="I15" s="36" t="s">
        <v>374</v>
      </c>
    </row>
    <row r="16" customFormat="false" ht="30" hidden="false" customHeight="true" outlineLevel="0" collapsed="false">
      <c r="B16" s="28" t="s">
        <v>78</v>
      </c>
      <c r="C16" s="23" t="s">
        <v>332</v>
      </c>
      <c r="D16" s="26" t="s">
        <v>333</v>
      </c>
      <c r="E16" s="52" t="s">
        <v>382</v>
      </c>
      <c r="F16" s="36" t="s">
        <v>380</v>
      </c>
      <c r="G16" s="25" t="s">
        <v>372</v>
      </c>
      <c r="H16" s="53" t="s">
        <v>373</v>
      </c>
      <c r="I16" s="36" t="s">
        <v>374</v>
      </c>
    </row>
    <row r="17" customFormat="false" ht="30" hidden="false" customHeight="true" outlineLevel="0" collapsed="false">
      <c r="B17" s="28" t="s">
        <v>82</v>
      </c>
      <c r="C17" s="23" t="s">
        <v>335</v>
      </c>
      <c r="D17" s="26" t="s">
        <v>336</v>
      </c>
      <c r="E17" s="52" t="s">
        <v>383</v>
      </c>
      <c r="F17" s="36" t="s">
        <v>380</v>
      </c>
      <c r="G17" s="25" t="s">
        <v>384</v>
      </c>
      <c r="H17" s="53" t="s">
        <v>373</v>
      </c>
      <c r="I17" s="36" t="s">
        <v>374</v>
      </c>
    </row>
    <row r="18" customFormat="false" ht="30" hidden="false" customHeight="true" outlineLevel="0" collapsed="false">
      <c r="B18" s="28" t="s">
        <v>102</v>
      </c>
      <c r="C18" s="23" t="s">
        <v>338</v>
      </c>
      <c r="D18" s="26" t="s">
        <v>385</v>
      </c>
      <c r="E18" s="52" t="s">
        <v>386</v>
      </c>
      <c r="F18" s="36" t="s">
        <v>387</v>
      </c>
      <c r="G18" s="25" t="s">
        <v>388</v>
      </c>
      <c r="H18" s="53" t="s">
        <v>373</v>
      </c>
      <c r="I18" s="36" t="s">
        <v>374</v>
      </c>
    </row>
    <row r="19" customFormat="false" ht="30" hidden="false" customHeight="true" outlineLevel="0" collapsed="false">
      <c r="B19" s="28" t="s">
        <v>106</v>
      </c>
      <c r="C19" s="23" t="s">
        <v>341</v>
      </c>
      <c r="D19" s="26" t="s">
        <v>389</v>
      </c>
      <c r="E19" s="52" t="s">
        <v>390</v>
      </c>
      <c r="F19" s="36" t="s">
        <v>391</v>
      </c>
      <c r="G19" s="25" t="s">
        <v>392</v>
      </c>
      <c r="H19" s="53" t="s">
        <v>373</v>
      </c>
      <c r="I19" s="36" t="s">
        <v>374</v>
      </c>
    </row>
    <row r="20" customFormat="false" ht="30" hidden="false" customHeight="true" outlineLevel="0" collapsed="false">
      <c r="B20" s="28" t="s">
        <v>112</v>
      </c>
      <c r="C20" s="23" t="s">
        <v>344</v>
      </c>
      <c r="D20" s="26" t="s">
        <v>345</v>
      </c>
      <c r="E20" s="52" t="s">
        <v>393</v>
      </c>
      <c r="F20" s="36" t="s">
        <v>380</v>
      </c>
      <c r="G20" s="25" t="s">
        <v>381</v>
      </c>
      <c r="H20" s="53" t="s">
        <v>373</v>
      </c>
      <c r="I20" s="36" t="s">
        <v>374</v>
      </c>
    </row>
    <row r="21" customFormat="false" ht="15.75" hidden="false" customHeight="true" outlineLevel="0" collapsed="false">
      <c r="B21" s="28"/>
      <c r="C21" s="29"/>
      <c r="D21" s="29"/>
      <c r="E21" s="29"/>
      <c r="F21" s="29"/>
      <c r="G21" s="29"/>
      <c r="H21" s="29"/>
      <c r="I21" s="29"/>
    </row>
    <row r="22" customFormat="false" ht="15.75" hidden="false" customHeight="true" outlineLevel="0" collapsed="false">
      <c r="B22" s="28"/>
      <c r="C22" s="29"/>
      <c r="D22" s="29"/>
      <c r="E22" s="29"/>
      <c r="F22" s="29"/>
      <c r="G22" s="29"/>
      <c r="H22" s="29"/>
      <c r="I22" s="29"/>
    </row>
    <row r="23" customFormat="false" ht="15.75" hidden="false" customHeight="true" outlineLevel="0" collapsed="false">
      <c r="B23" s="28"/>
      <c r="C23" s="29"/>
      <c r="D23" s="29"/>
      <c r="E23" s="29"/>
      <c r="F23" s="29"/>
      <c r="G23" s="29"/>
      <c r="H23" s="29"/>
      <c r="I23" s="29"/>
    </row>
    <row r="24" customFormat="false" ht="15.75" hidden="false" customHeight="true" outlineLevel="0" collapsed="false">
      <c r="B24" s="28"/>
      <c r="C24" s="29"/>
      <c r="D24" s="29"/>
      <c r="E24" s="29"/>
      <c r="F24" s="29"/>
      <c r="G24" s="29"/>
      <c r="H24" s="29"/>
      <c r="I24" s="29"/>
    </row>
    <row r="25" customFormat="false" ht="15.75" hidden="false" customHeight="true" outlineLevel="0" collapsed="false">
      <c r="B25" s="28"/>
      <c r="C25" s="29"/>
      <c r="D25" s="29"/>
      <c r="E25" s="29"/>
      <c r="F25" s="29"/>
      <c r="G25" s="29"/>
      <c r="H25" s="29"/>
      <c r="I25" s="29"/>
    </row>
    <row r="26" customFormat="false" ht="15.75" hidden="false" customHeight="true" outlineLevel="0" collapsed="false"/>
    <row r="27" customFormat="false" ht="15.75" hidden="false" customHeight="true" outlineLevel="0" collapsed="false"/>
    <row r="28" customFormat="false" ht="15.75" hidden="false" customHeight="true" outlineLevel="0" collapsed="false">
      <c r="B28" s="30" t="s">
        <v>394</v>
      </c>
    </row>
    <row r="29" customFormat="false" ht="15.75" hidden="false" customHeight="true" outlineLevel="0" collapsed="false">
      <c r="B29" s="20" t="s">
        <v>395</v>
      </c>
      <c r="C29" s="38" t="n">
        <f aca="false">COUNTIF(F13:F33,"P1-Immediate")</f>
        <v>2</v>
      </c>
    </row>
    <row r="30" customFormat="false" ht="15.75" hidden="false" customHeight="true" outlineLevel="0" collapsed="false">
      <c r="B30" s="20" t="s">
        <v>396</v>
      </c>
      <c r="C30" s="38" t="n">
        <f aca="false">COUNTIF(F13:F33,"P2-High")</f>
        <v>4</v>
      </c>
    </row>
    <row r="31" customFormat="false" ht="15.75" hidden="false" customHeight="true" outlineLevel="0" collapsed="false">
      <c r="B31" s="20" t="s">
        <v>397</v>
      </c>
      <c r="C31" s="38" t="n">
        <f aca="false">COUNTIF(F13:F33,"P3-Medium")</f>
        <v>1</v>
      </c>
    </row>
    <row r="32" customFormat="false" ht="15.75" hidden="false" customHeight="true" outlineLevel="0" collapsed="false">
      <c r="B32" s="20" t="s">
        <v>398</v>
      </c>
      <c r="C32" s="38" t="n">
        <f aca="false">COUNTIF(F13:F33,"P4-Low")</f>
        <v>1</v>
      </c>
    </row>
    <row r="33" customFormat="false" ht="15.75" hidden="false" customHeight="true" outlineLevel="0" collapsed="false">
      <c r="B33" s="20" t="s">
        <v>399</v>
      </c>
      <c r="C33" s="38" t="n">
        <f aca="false">COUNTIF(I13:I33,"Completed")</f>
        <v>0</v>
      </c>
    </row>
    <row r="34" customFormat="false" ht="15.75" hidden="false" customHeight="true" outlineLevel="0" collapsed="false">
      <c r="B34" s="20" t="s">
        <v>400</v>
      </c>
      <c r="C34" s="38" t="n">
        <f aca="false">COUNTIF(I13:I33,"In Progress")</f>
        <v>0</v>
      </c>
    </row>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6">
    <mergeCell ref="B2:I2"/>
    <mergeCell ref="B3:I3"/>
    <mergeCell ref="C6:D6"/>
    <mergeCell ref="C7:D7"/>
    <mergeCell ref="C8:D8"/>
    <mergeCell ref="C9:D9"/>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F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25"/>
    <col collapsed="false" customWidth="true" hidden="false" outlineLevel="0" max="3" min="3" style="0" width="35"/>
    <col collapsed="false" customWidth="true" hidden="false" outlineLevel="0" max="5" min="4" style="0" width="25"/>
    <col collapsed="false" customWidth="true" hidden="false" outlineLevel="0" max="6" min="6" style="0" width="20"/>
    <col collapsed="false" customWidth="true" hidden="false" outlineLevel="0" max="26" min="7" style="0" width="8.71"/>
  </cols>
  <sheetData>
    <row r="2" customFormat="false" ht="30" hidden="false" customHeight="true" outlineLevel="0" collapsed="false">
      <c r="B2" s="19" t="s">
        <v>401</v>
      </c>
      <c r="C2" s="19"/>
      <c r="D2" s="19"/>
      <c r="E2" s="19"/>
      <c r="F2" s="19"/>
    </row>
    <row r="3" customFormat="false" ht="15" hidden="false" customHeight="true" outlineLevel="0" collapsed="false">
      <c r="B3" s="54" t="s">
        <v>402</v>
      </c>
      <c r="C3" s="54"/>
      <c r="D3" s="54"/>
      <c r="E3" s="54"/>
      <c r="F3" s="54"/>
    </row>
    <row r="5" customFormat="false" ht="15" hidden="false" customHeight="false" outlineLevel="0" collapsed="false">
      <c r="B5" s="20" t="s">
        <v>403</v>
      </c>
      <c r="C5" s="31" t="str">
        <f aca="false">'Asset Inventory'!C4</f>
        <v>[Enter your district/school name]</v>
      </c>
      <c r="D5" s="20" t="s">
        <v>51</v>
      </c>
      <c r="E5" s="31" t="str">
        <f aca="false">'Asset Inventory'!H4</f>
        <v>[MM/DD/YYYY]</v>
      </c>
    </row>
    <row r="6" customFormat="false" ht="15" hidden="false" customHeight="false" outlineLevel="0" collapsed="false">
      <c r="B6" s="20" t="s">
        <v>404</v>
      </c>
      <c r="C6" s="31" t="str">
        <f aca="false">'Asset Inventory'!C5</f>
        <v>[Name and Title]</v>
      </c>
    </row>
    <row r="8" customFormat="false" ht="24.75" hidden="false" customHeight="true" outlineLevel="0" collapsed="false">
      <c r="B8" s="10" t="s">
        <v>405</v>
      </c>
    </row>
    <row r="9" customFormat="false" ht="23.1" hidden="false" customHeight="false" outlineLevel="0" collapsed="false">
      <c r="B9" s="55" t="s">
        <v>406</v>
      </c>
      <c r="C9" s="56" t="n">
        <f aca="false">'Asset Inventory'!C73</f>
        <v>0</v>
      </c>
      <c r="D9" s="57" t="s">
        <v>407</v>
      </c>
    </row>
    <row r="10" customFormat="false" ht="23.1" hidden="false" customHeight="false" outlineLevel="0" collapsed="false">
      <c r="B10" s="55" t="s">
        <v>408</v>
      </c>
      <c r="C10" s="56" t="n">
        <f aca="false">'Asset Inventory'!C74</f>
        <v>0</v>
      </c>
      <c r="D10" s="57" t="s">
        <v>409</v>
      </c>
    </row>
    <row r="11" customFormat="false" ht="23.1" hidden="false" customHeight="false" outlineLevel="0" collapsed="false">
      <c r="B11" s="55" t="s">
        <v>410</v>
      </c>
      <c r="C11" s="56" t="n">
        <f aca="false">'Risk Scoring Matrix'!C33</f>
        <v>2</v>
      </c>
      <c r="D11" s="57" t="s">
        <v>411</v>
      </c>
    </row>
    <row r="12" customFormat="false" ht="23.1" hidden="false" customHeight="false" outlineLevel="0" collapsed="false">
      <c r="B12" s="55" t="s">
        <v>412</v>
      </c>
      <c r="C12" s="56" t="n">
        <f aca="false">'Risk Scoring Matrix'!C34</f>
        <v>1</v>
      </c>
      <c r="D12" s="57" t="s">
        <v>413</v>
      </c>
    </row>
    <row r="14" customFormat="false" ht="24.75" hidden="false" customHeight="true" outlineLevel="0" collapsed="false">
      <c r="B14" s="10" t="s">
        <v>414</v>
      </c>
    </row>
    <row r="15" customFormat="false" ht="17.35" hidden="false" customHeight="false" outlineLevel="0" collapsed="false">
      <c r="B15" s="20" t="s">
        <v>415</v>
      </c>
      <c r="C15" s="58" t="n">
        <f aca="false">'Vulnerability Assessment'!C57</f>
        <v>0</v>
      </c>
      <c r="D15" s="20" t="s">
        <v>416</v>
      </c>
      <c r="E15" s="59" t="str">
        <f aca="false">IF(C15&gt;=80,"Good",IF(C15&gt;=60,"Fair","Needs Improvement"))</f>
        <v>Needs Improvement</v>
      </c>
    </row>
    <row r="17" customFormat="false" ht="24.75" hidden="false" customHeight="true" outlineLevel="0" collapsed="false">
      <c r="B17" s="10" t="s">
        <v>417</v>
      </c>
    </row>
    <row r="18" customFormat="false" ht="15" hidden="false" customHeight="false" outlineLevel="0" collapsed="false">
      <c r="B18" s="22" t="s">
        <v>322</v>
      </c>
      <c r="C18" s="22" t="s">
        <v>59</v>
      </c>
      <c r="D18" s="22" t="s">
        <v>418</v>
      </c>
      <c r="E18" s="22" t="s">
        <v>419</v>
      </c>
    </row>
    <row r="19" customFormat="false" ht="15" hidden="false" customHeight="false" outlineLevel="0" collapsed="false">
      <c r="B19" s="49" t="s">
        <v>68</v>
      </c>
      <c r="C19" s="48" t="n">
        <f aca="false">'Risk Scoring Matrix'!C34</f>
        <v>1</v>
      </c>
      <c r="D19" s="60" t="n">
        <f aca="false">IF(C19=0,0,C19/SUM($C$19:$C$22))</f>
        <v>1</v>
      </c>
      <c r="E19" s="35" t="s">
        <v>420</v>
      </c>
    </row>
    <row r="20" customFormat="false" ht="15" hidden="false" customHeight="false" outlineLevel="0" collapsed="false">
      <c r="B20" s="49" t="s">
        <v>77</v>
      </c>
      <c r="C20" s="48" t="n">
        <f aca="false">'Risk Scoring Matrix'!C35</f>
        <v>0</v>
      </c>
      <c r="D20" s="60" t="n">
        <f aca="false">IF(C20=0,0,C20/SUM($C$19:$C$22))</f>
        <v>0</v>
      </c>
      <c r="E20" s="35" t="s">
        <v>421</v>
      </c>
    </row>
    <row r="21" customFormat="false" ht="15.75" hidden="false" customHeight="true" outlineLevel="0" collapsed="false">
      <c r="B21" s="49" t="s">
        <v>111</v>
      </c>
      <c r="C21" s="48" t="n">
        <f aca="false">'Risk Scoring Matrix'!C36</f>
        <v>0</v>
      </c>
      <c r="D21" s="60" t="n">
        <f aca="false">IF(C21=0,0,C21/SUM($C$19:$C$22))</f>
        <v>0</v>
      </c>
      <c r="E21" s="35" t="s">
        <v>422</v>
      </c>
    </row>
    <row r="22" customFormat="false" ht="15.75" hidden="false" customHeight="true" outlineLevel="0" collapsed="false">
      <c r="B22" s="49" t="s">
        <v>311</v>
      </c>
      <c r="C22" s="48" t="n">
        <f aca="false">'Risk Scoring Matrix'!C37</f>
        <v>0</v>
      </c>
      <c r="D22" s="60" t="n">
        <f aca="false">IF(C22=0,0,C22/SUM($C$19:$C$22))</f>
        <v>0</v>
      </c>
      <c r="E22" s="35" t="s">
        <v>423</v>
      </c>
    </row>
    <row r="23" customFormat="false" ht="15.75" hidden="false" customHeight="true" outlineLevel="0" collapsed="false"/>
    <row r="24" customFormat="false" ht="24.75" hidden="false" customHeight="true" outlineLevel="0" collapsed="false">
      <c r="B24" s="10" t="s">
        <v>424</v>
      </c>
    </row>
    <row r="25" customFormat="false" ht="15.75" hidden="false" customHeight="true" outlineLevel="0" collapsed="false">
      <c r="B25" s="22" t="s">
        <v>425</v>
      </c>
      <c r="C25" s="22" t="s">
        <v>426</v>
      </c>
      <c r="D25" s="22" t="s">
        <v>427</v>
      </c>
      <c r="E25" s="22" t="s">
        <v>428</v>
      </c>
    </row>
    <row r="26" customFormat="false" ht="15.75" hidden="false" customHeight="true" outlineLevel="0" collapsed="false">
      <c r="B26" s="23" t="s">
        <v>63</v>
      </c>
      <c r="C26" s="35" t="str">
        <f aca="false">'Risk Scoring Matrix'!C13</f>
        <v>Risk Description</v>
      </c>
      <c r="D26" s="48" t="str">
        <f aca="false">'Risk Scoring Matrix'!G13</f>
        <v>Risk Score</v>
      </c>
      <c r="E26" s="61" t="s">
        <v>429</v>
      </c>
    </row>
    <row r="27" customFormat="false" ht="15.75" hidden="false" customHeight="true" outlineLevel="0" collapsed="false">
      <c r="B27" s="23" t="s">
        <v>69</v>
      </c>
      <c r="C27" s="35" t="str">
        <f aca="false">'Risk Scoring Matrix'!C14</f>
        <v>Ransomware attack on SIS</v>
      </c>
      <c r="D27" s="48" t="n">
        <f aca="false">'Risk Scoring Matrix'!G14</f>
        <v>20</v>
      </c>
      <c r="E27" s="61" t="s">
        <v>429</v>
      </c>
    </row>
    <row r="28" customFormat="false" ht="15.75" hidden="false" customHeight="true" outlineLevel="0" collapsed="false">
      <c r="B28" s="23" t="s">
        <v>73</v>
      </c>
      <c r="C28" s="35" t="str">
        <f aca="false">'Risk Scoring Matrix'!C15</f>
        <v>Phishing leading to credential theft</v>
      </c>
      <c r="D28" s="48" t="n">
        <f aca="false">'Risk Scoring Matrix'!G15</f>
        <v>20</v>
      </c>
      <c r="E28" s="61" t="s">
        <v>429</v>
      </c>
    </row>
    <row r="29" customFormat="false" ht="15.75" hidden="false" customHeight="true" outlineLevel="0" collapsed="false">
      <c r="B29" s="23" t="s">
        <v>78</v>
      </c>
      <c r="C29" s="35" t="str">
        <f aca="false">'Risk Scoring Matrix'!C16</f>
        <v>Student data breach via vendor</v>
      </c>
      <c r="D29" s="48" t="n">
        <f aca="false">'Risk Scoring Matrix'!G16</f>
        <v>15</v>
      </c>
      <c r="E29" s="61" t="s">
        <v>429</v>
      </c>
    </row>
    <row r="30" customFormat="false" ht="15.75" hidden="false" customHeight="true" outlineLevel="0" collapsed="false">
      <c r="B30" s="23" t="s">
        <v>82</v>
      </c>
      <c r="C30" s="35" t="str">
        <f aca="false">'Risk Scoring Matrix'!C17</f>
        <v>Insider data theft</v>
      </c>
      <c r="D30" s="48" t="n">
        <f aca="false">'Risk Scoring Matrix'!G17</f>
        <v>8</v>
      </c>
      <c r="E30" s="61" t="s">
        <v>429</v>
      </c>
    </row>
    <row r="31" customFormat="false" ht="15.75" hidden="false" customHeight="true" outlineLevel="0" collapsed="false"/>
    <row r="32" customFormat="false" ht="24.75" hidden="false" customHeight="true" outlineLevel="0" collapsed="false">
      <c r="B32" s="10" t="s">
        <v>430</v>
      </c>
    </row>
    <row r="33" customFormat="false" ht="19.5" hidden="false" customHeight="true" outlineLevel="0" collapsed="false">
      <c r="B33" s="62" t="s">
        <v>431</v>
      </c>
      <c r="C33" s="62"/>
      <c r="D33" s="62"/>
      <c r="E33" s="62"/>
    </row>
    <row r="34" customFormat="false" ht="19.5" hidden="false" customHeight="true" outlineLevel="0" collapsed="false">
      <c r="B34" s="62" t="s">
        <v>432</v>
      </c>
      <c r="C34" s="62"/>
      <c r="D34" s="62"/>
      <c r="E34" s="62"/>
    </row>
    <row r="35" customFormat="false" ht="19.5" hidden="false" customHeight="true" outlineLevel="0" collapsed="false">
      <c r="B35" s="62" t="s">
        <v>433</v>
      </c>
      <c r="C35" s="62"/>
      <c r="D35" s="62"/>
      <c r="E35" s="62"/>
    </row>
    <row r="36" customFormat="false" ht="19.5" hidden="false" customHeight="true" outlineLevel="0" collapsed="false">
      <c r="B36" s="62" t="s">
        <v>434</v>
      </c>
      <c r="C36" s="62"/>
      <c r="D36" s="62"/>
      <c r="E36" s="62"/>
    </row>
    <row r="37" customFormat="false" ht="19.5" hidden="false" customHeight="true" outlineLevel="0" collapsed="false">
      <c r="B37" s="62" t="s">
        <v>435</v>
      </c>
      <c r="C37" s="62"/>
      <c r="D37" s="62"/>
      <c r="E37" s="62"/>
    </row>
    <row r="38" customFormat="false" ht="15.75" hidden="false" customHeight="true" outlineLevel="0" collapsed="false"/>
    <row r="39" customFormat="false" ht="24.75" hidden="false" customHeight="true" outlineLevel="0" collapsed="false">
      <c r="B39" s="10" t="s">
        <v>436</v>
      </c>
    </row>
    <row r="40" customFormat="false" ht="15.75" hidden="false" customHeight="true" outlineLevel="0" collapsed="false">
      <c r="B40" s="11" t="s">
        <v>437</v>
      </c>
      <c r="C40" s="63" t="s">
        <v>373</v>
      </c>
      <c r="D40" s="64" t="s">
        <v>438</v>
      </c>
    </row>
    <row r="41" customFormat="false" ht="15.75" hidden="false" customHeight="true" outlineLevel="0" collapsed="false">
      <c r="B41" s="11" t="s">
        <v>439</v>
      </c>
      <c r="C41" s="63" t="s">
        <v>440</v>
      </c>
      <c r="D41" s="64" t="s">
        <v>441</v>
      </c>
    </row>
    <row r="42" customFormat="false" ht="15.75" hidden="false" customHeight="true" outlineLevel="0" collapsed="false">
      <c r="B42" s="11" t="s">
        <v>442</v>
      </c>
      <c r="C42" s="63" t="s">
        <v>443</v>
      </c>
      <c r="D42" s="64" t="s">
        <v>444</v>
      </c>
    </row>
    <row r="43" customFormat="false" ht="15.75" hidden="false" customHeight="true" outlineLevel="0" collapsed="false">
      <c r="B43" s="11" t="s">
        <v>445</v>
      </c>
      <c r="C43" s="63" t="s">
        <v>446</v>
      </c>
      <c r="D43" s="64" t="s">
        <v>447</v>
      </c>
    </row>
    <row r="44" customFormat="false" ht="15.75" hidden="false" customHeight="true" outlineLevel="0" collapsed="false">
      <c r="B44" s="65" t="s">
        <v>448</v>
      </c>
      <c r="C44" s="65"/>
      <c r="D44" s="65"/>
      <c r="E44" s="65"/>
    </row>
    <row r="45" customFormat="false" ht="15.75" hidden="false" customHeight="true" outlineLevel="0" collapsed="false">
      <c r="B45" s="5"/>
      <c r="C45" s="5"/>
      <c r="D45" s="5"/>
      <c r="E45" s="5"/>
    </row>
    <row r="46" customFormat="false" ht="15.75" hidden="false" customHeight="true" outlineLevel="0" collapsed="false">
      <c r="B46" s="66" t="s">
        <v>449</v>
      </c>
    </row>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9">
    <mergeCell ref="B2:F2"/>
    <mergeCell ref="B3:F3"/>
    <mergeCell ref="B33:E33"/>
    <mergeCell ref="B34:E34"/>
    <mergeCell ref="B35:E35"/>
    <mergeCell ref="B36:E36"/>
    <mergeCell ref="B37:E37"/>
    <mergeCell ref="B44:E44"/>
    <mergeCell ref="B45:E45"/>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H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359375" defaultRowHeight="15" customHeight="true" zeroHeight="false" outlineLevelRow="0" outlineLevelCol="0"/>
  <cols>
    <col collapsed="false" customWidth="true" hidden="false" outlineLevel="0" max="1" min="1" style="0" width="3"/>
    <col collapsed="false" customWidth="true" hidden="false" outlineLevel="0" max="2" min="2" style="0" width="21.29"/>
    <col collapsed="false" customWidth="true" hidden="false" outlineLevel="0" max="3" min="3" style="0" width="25"/>
    <col collapsed="false" customWidth="true" hidden="false" outlineLevel="0" max="4" min="4" style="0" width="35"/>
    <col collapsed="false" customWidth="true" hidden="false" outlineLevel="0" max="5" min="5" style="0" width="20"/>
    <col collapsed="false" customWidth="true" hidden="false" outlineLevel="0" max="7" min="6" style="0" width="15"/>
    <col collapsed="false" customWidth="true" hidden="false" outlineLevel="0" max="8" min="8" style="0" width="25"/>
    <col collapsed="false" customWidth="true" hidden="false" outlineLevel="0" max="26" min="9" style="0" width="8.71"/>
  </cols>
  <sheetData>
    <row r="2" customFormat="false" ht="30" hidden="false" customHeight="true" outlineLevel="0" collapsed="false">
      <c r="B2" s="19" t="s">
        <v>450</v>
      </c>
      <c r="C2" s="19"/>
      <c r="D2" s="19"/>
      <c r="E2" s="19"/>
      <c r="F2" s="19"/>
      <c r="G2" s="19"/>
      <c r="H2" s="19"/>
    </row>
    <row r="3" customFormat="false" ht="15" hidden="false" customHeight="true" outlineLevel="0" collapsed="false">
      <c r="B3" s="32" t="s">
        <v>451</v>
      </c>
      <c r="C3" s="32"/>
      <c r="D3" s="32"/>
      <c r="E3" s="32"/>
      <c r="F3" s="32"/>
      <c r="G3" s="32"/>
      <c r="H3" s="32"/>
    </row>
    <row r="5" customFormat="false" ht="15" hidden="false" customHeight="false" outlineLevel="0" collapsed="false">
      <c r="B5" s="67" t="s">
        <v>452</v>
      </c>
    </row>
    <row r="6" customFormat="false" ht="15" hidden="false" customHeight="false" outlineLevel="0" collapsed="false">
      <c r="C6" s="45" t="s">
        <v>453</v>
      </c>
      <c r="D6" s="45"/>
      <c r="E6" s="45"/>
      <c r="F6" s="45"/>
      <c r="G6" s="45"/>
      <c r="H6" s="45"/>
    </row>
    <row r="7" customFormat="false" ht="15" hidden="false" customHeight="false" outlineLevel="0" collapsed="false">
      <c r="C7" s="45" t="s">
        <v>454</v>
      </c>
      <c r="D7" s="45"/>
      <c r="E7" s="45"/>
      <c r="F7" s="45"/>
      <c r="G7" s="45"/>
      <c r="H7" s="45"/>
    </row>
    <row r="8" customFormat="false" ht="15" hidden="false" customHeight="false" outlineLevel="0" collapsed="false">
      <c r="C8" s="45" t="s">
        <v>455</v>
      </c>
      <c r="D8" s="45"/>
      <c r="E8" s="45"/>
      <c r="F8" s="45"/>
      <c r="G8" s="45"/>
      <c r="H8" s="45"/>
    </row>
    <row r="9" customFormat="false" ht="15" hidden="false" customHeight="false" outlineLevel="0" collapsed="false">
      <c r="C9" s="45" t="s">
        <v>456</v>
      </c>
      <c r="D9" s="45"/>
      <c r="E9" s="45"/>
      <c r="F9" s="45"/>
      <c r="G9" s="45"/>
      <c r="H9" s="45"/>
    </row>
    <row r="11" customFormat="false" ht="28.35" hidden="false" customHeight="false" outlineLevel="0" collapsed="false">
      <c r="B11" s="22" t="s">
        <v>56</v>
      </c>
      <c r="C11" s="22" t="s">
        <v>457</v>
      </c>
      <c r="D11" s="22" t="s">
        <v>458</v>
      </c>
      <c r="E11" s="22" t="s">
        <v>459</v>
      </c>
      <c r="F11" s="22" t="s">
        <v>460</v>
      </c>
      <c r="G11" s="22" t="s">
        <v>461</v>
      </c>
      <c r="H11" s="22" t="s">
        <v>462</v>
      </c>
    </row>
    <row r="12" customFormat="false" ht="24.75" hidden="false" customHeight="true" outlineLevel="0" collapsed="false">
      <c r="B12" s="23" t="s">
        <v>463</v>
      </c>
      <c r="C12" s="35" t="s">
        <v>464</v>
      </c>
      <c r="D12" s="35" t="s">
        <v>465</v>
      </c>
      <c r="E12" s="36" t="s">
        <v>466</v>
      </c>
      <c r="F12" s="36"/>
      <c r="G12" s="68"/>
      <c r="H12" s="36"/>
    </row>
    <row r="13" customFormat="false" ht="24.75" hidden="false" customHeight="true" outlineLevel="0" collapsed="false">
      <c r="B13" s="23" t="s">
        <v>467</v>
      </c>
      <c r="C13" s="35" t="s">
        <v>464</v>
      </c>
      <c r="D13" s="35" t="s">
        <v>468</v>
      </c>
      <c r="E13" s="36" t="s">
        <v>466</v>
      </c>
      <c r="F13" s="36"/>
      <c r="G13" s="68"/>
      <c r="H13" s="36"/>
    </row>
    <row r="14" customFormat="false" ht="24.75" hidden="false" customHeight="true" outlineLevel="0" collapsed="false">
      <c r="B14" s="23" t="s">
        <v>469</v>
      </c>
      <c r="C14" s="35" t="s">
        <v>470</v>
      </c>
      <c r="D14" s="35" t="s">
        <v>471</v>
      </c>
      <c r="E14" s="36" t="s">
        <v>472</v>
      </c>
      <c r="F14" s="36"/>
      <c r="G14" s="68"/>
      <c r="H14" s="36"/>
    </row>
    <row r="15" customFormat="false" ht="24.75" hidden="false" customHeight="true" outlineLevel="0" collapsed="false">
      <c r="B15" s="23" t="s">
        <v>473</v>
      </c>
      <c r="C15" s="35" t="s">
        <v>470</v>
      </c>
      <c r="D15" s="35" t="s">
        <v>474</v>
      </c>
      <c r="E15" s="36" t="s">
        <v>472</v>
      </c>
      <c r="F15" s="36"/>
      <c r="G15" s="68"/>
      <c r="H15" s="36"/>
    </row>
    <row r="16" customFormat="false" ht="24.75" hidden="false" customHeight="true" outlineLevel="0" collapsed="false">
      <c r="B16" s="23" t="s">
        <v>475</v>
      </c>
      <c r="C16" s="35" t="s">
        <v>470</v>
      </c>
      <c r="D16" s="35" t="s">
        <v>476</v>
      </c>
      <c r="E16" s="36" t="s">
        <v>472</v>
      </c>
      <c r="F16" s="36"/>
      <c r="G16" s="68"/>
      <c r="H16" s="36"/>
    </row>
    <row r="17" customFormat="false" ht="24.75" hidden="false" customHeight="true" outlineLevel="0" collapsed="false">
      <c r="B17" s="23" t="s">
        <v>477</v>
      </c>
      <c r="C17" s="35" t="s">
        <v>470</v>
      </c>
      <c r="D17" s="35" t="s">
        <v>478</v>
      </c>
      <c r="E17" s="36" t="s">
        <v>479</v>
      </c>
      <c r="F17" s="36"/>
      <c r="G17" s="68"/>
      <c r="H17" s="36"/>
    </row>
    <row r="18" customFormat="false" ht="24.75" hidden="false" customHeight="true" outlineLevel="0" collapsed="false">
      <c r="B18" s="23" t="s">
        <v>480</v>
      </c>
      <c r="C18" s="35" t="s">
        <v>278</v>
      </c>
      <c r="D18" s="35" t="s">
        <v>481</v>
      </c>
      <c r="E18" s="36" t="s">
        <v>466</v>
      </c>
      <c r="F18" s="36"/>
      <c r="G18" s="68"/>
      <c r="H18" s="36"/>
    </row>
    <row r="19" customFormat="false" ht="24.75" hidden="false" customHeight="true" outlineLevel="0" collapsed="false">
      <c r="B19" s="23" t="s">
        <v>482</v>
      </c>
      <c r="C19" s="35" t="s">
        <v>278</v>
      </c>
      <c r="D19" s="35" t="s">
        <v>483</v>
      </c>
      <c r="E19" s="36" t="s">
        <v>466</v>
      </c>
      <c r="F19" s="36"/>
      <c r="G19" s="68"/>
      <c r="H19" s="36"/>
    </row>
    <row r="20" customFormat="false" ht="24.75" hidden="false" customHeight="true" outlineLevel="0" collapsed="false">
      <c r="B20" s="23" t="s">
        <v>484</v>
      </c>
      <c r="C20" s="35" t="s">
        <v>278</v>
      </c>
      <c r="D20" s="35" t="s">
        <v>485</v>
      </c>
      <c r="E20" s="36" t="s">
        <v>466</v>
      </c>
      <c r="F20" s="36"/>
      <c r="G20" s="68"/>
      <c r="H20" s="36"/>
    </row>
    <row r="21" customFormat="false" ht="24.75" hidden="false" customHeight="true" outlineLevel="0" collapsed="false">
      <c r="B21" s="23" t="s">
        <v>486</v>
      </c>
      <c r="C21" s="35" t="s">
        <v>487</v>
      </c>
      <c r="D21" s="35" t="s">
        <v>488</v>
      </c>
      <c r="E21" s="36" t="s">
        <v>466</v>
      </c>
      <c r="F21" s="36"/>
      <c r="G21" s="68"/>
      <c r="H21" s="36"/>
    </row>
    <row r="22" customFormat="false" ht="24.75" hidden="false" customHeight="true" outlineLevel="0" collapsed="false">
      <c r="B22" s="23" t="s">
        <v>489</v>
      </c>
      <c r="C22" s="35" t="s">
        <v>487</v>
      </c>
      <c r="D22" s="35" t="s">
        <v>490</v>
      </c>
      <c r="E22" s="36" t="s">
        <v>466</v>
      </c>
      <c r="F22" s="36"/>
      <c r="G22" s="68"/>
      <c r="H22" s="36"/>
    </row>
    <row r="23" customFormat="false" ht="24.75" hidden="false" customHeight="true" outlineLevel="0" collapsed="false">
      <c r="B23" s="23" t="s">
        <v>491</v>
      </c>
      <c r="C23" s="35" t="s">
        <v>487</v>
      </c>
      <c r="D23" s="35" t="s">
        <v>492</v>
      </c>
      <c r="E23" s="36" t="s">
        <v>466</v>
      </c>
      <c r="F23" s="36"/>
      <c r="G23" s="68"/>
      <c r="H23" s="36"/>
    </row>
    <row r="24" customFormat="false" ht="24.75" hidden="false" customHeight="true" outlineLevel="0" collapsed="false">
      <c r="B24" s="23" t="s">
        <v>493</v>
      </c>
      <c r="C24" s="35" t="s">
        <v>494</v>
      </c>
      <c r="D24" s="35" t="s">
        <v>495</v>
      </c>
      <c r="E24" s="36" t="s">
        <v>466</v>
      </c>
      <c r="F24" s="36"/>
      <c r="G24" s="68"/>
      <c r="H24" s="36"/>
    </row>
    <row r="25" customFormat="false" ht="24.75" hidden="false" customHeight="true" outlineLevel="0" collapsed="false">
      <c r="B25" s="23" t="s">
        <v>496</v>
      </c>
      <c r="C25" s="35" t="s">
        <v>494</v>
      </c>
      <c r="D25" s="35" t="s">
        <v>497</v>
      </c>
      <c r="E25" s="36" t="s">
        <v>498</v>
      </c>
      <c r="F25" s="36"/>
      <c r="G25" s="68"/>
      <c r="H25" s="36"/>
    </row>
    <row r="26" customFormat="false" ht="24.75" hidden="false" customHeight="true" outlineLevel="0" collapsed="false">
      <c r="B26" s="23" t="s">
        <v>499</v>
      </c>
      <c r="C26" s="35" t="s">
        <v>494</v>
      </c>
      <c r="D26" s="35" t="s">
        <v>500</v>
      </c>
      <c r="E26" s="36" t="s">
        <v>472</v>
      </c>
      <c r="F26" s="36"/>
      <c r="G26" s="68"/>
      <c r="H26" s="36"/>
    </row>
    <row r="27" customFormat="false" ht="24.75" hidden="false" customHeight="true" outlineLevel="0" collapsed="false">
      <c r="B27" s="23" t="s">
        <v>501</v>
      </c>
      <c r="C27" s="35" t="s">
        <v>502</v>
      </c>
      <c r="D27" s="35" t="s">
        <v>503</v>
      </c>
      <c r="E27" s="36" t="s">
        <v>466</v>
      </c>
      <c r="F27" s="36"/>
      <c r="G27" s="68"/>
      <c r="H27" s="36"/>
    </row>
    <row r="28" customFormat="false" ht="24.75" hidden="false" customHeight="true" outlineLevel="0" collapsed="false">
      <c r="B28" s="23" t="s">
        <v>504</v>
      </c>
      <c r="C28" s="35" t="s">
        <v>502</v>
      </c>
      <c r="D28" s="35" t="s">
        <v>505</v>
      </c>
      <c r="E28" s="36" t="s">
        <v>498</v>
      </c>
      <c r="F28" s="36"/>
      <c r="G28" s="68"/>
      <c r="H28" s="36"/>
    </row>
    <row r="29" customFormat="false" ht="24.75" hidden="false" customHeight="true" outlineLevel="0" collapsed="false">
      <c r="B29" s="23" t="s">
        <v>506</v>
      </c>
      <c r="C29" s="35" t="s">
        <v>507</v>
      </c>
      <c r="D29" s="35" t="s">
        <v>508</v>
      </c>
      <c r="E29" s="36" t="s">
        <v>466</v>
      </c>
      <c r="F29" s="36"/>
      <c r="G29" s="68"/>
      <c r="H29" s="36"/>
    </row>
    <row r="30" customFormat="false" ht="24.75" hidden="false" customHeight="true" outlineLevel="0" collapsed="false">
      <c r="B30" s="23" t="s">
        <v>509</v>
      </c>
      <c r="C30" s="35" t="s">
        <v>507</v>
      </c>
      <c r="D30" s="35" t="s">
        <v>510</v>
      </c>
      <c r="E30" s="36" t="s">
        <v>472</v>
      </c>
      <c r="F30" s="36"/>
      <c r="G30" s="68"/>
      <c r="H30" s="36"/>
    </row>
    <row r="31" customFormat="false" ht="24.75" hidden="false" customHeight="true" outlineLevel="0" collapsed="false">
      <c r="B31" s="23" t="s">
        <v>511</v>
      </c>
      <c r="C31" s="35" t="s">
        <v>507</v>
      </c>
      <c r="D31" s="35" t="s">
        <v>512</v>
      </c>
      <c r="E31" s="36" t="s">
        <v>513</v>
      </c>
      <c r="F31" s="36"/>
      <c r="G31" s="68"/>
      <c r="H31" s="36"/>
    </row>
    <row r="32" customFormat="false" ht="24.75" hidden="false" customHeight="true" outlineLevel="0" collapsed="false">
      <c r="B32" s="23" t="s">
        <v>514</v>
      </c>
      <c r="C32" s="35" t="s">
        <v>284</v>
      </c>
      <c r="D32" s="35" t="s">
        <v>515</v>
      </c>
      <c r="E32" s="36" t="s">
        <v>516</v>
      </c>
      <c r="F32" s="36"/>
      <c r="G32" s="68"/>
      <c r="H32" s="36"/>
    </row>
    <row r="33" customFormat="false" ht="24.75" hidden="false" customHeight="true" outlineLevel="0" collapsed="false">
      <c r="B33" s="23" t="s">
        <v>517</v>
      </c>
      <c r="C33" s="35" t="s">
        <v>518</v>
      </c>
      <c r="D33" s="35" t="s">
        <v>519</v>
      </c>
      <c r="E33" s="36" t="s">
        <v>466</v>
      </c>
      <c r="F33" s="36"/>
      <c r="G33" s="68"/>
      <c r="H33" s="36"/>
    </row>
    <row r="34" customFormat="false" ht="24.75" hidden="false" customHeight="true" outlineLevel="0" collapsed="false">
      <c r="B34" s="23" t="s">
        <v>520</v>
      </c>
      <c r="C34" s="35" t="s">
        <v>518</v>
      </c>
      <c r="D34" s="35" t="s">
        <v>521</v>
      </c>
      <c r="E34" s="36" t="s">
        <v>522</v>
      </c>
      <c r="F34" s="36"/>
      <c r="G34" s="68"/>
      <c r="H34" s="36"/>
    </row>
    <row r="35" customFormat="false" ht="24.75" hidden="false" customHeight="true" outlineLevel="0" collapsed="false">
      <c r="B35" s="23" t="s">
        <v>523</v>
      </c>
      <c r="C35" s="35" t="s">
        <v>518</v>
      </c>
      <c r="D35" s="35" t="s">
        <v>524</v>
      </c>
      <c r="E35" s="36" t="s">
        <v>522</v>
      </c>
      <c r="F35" s="36"/>
      <c r="G35" s="68"/>
      <c r="H35" s="36"/>
    </row>
    <row r="36" customFormat="false" ht="24.75" hidden="false" customHeight="true" outlineLevel="0" collapsed="false">
      <c r="B36" s="23" t="s">
        <v>525</v>
      </c>
      <c r="C36" s="35" t="s">
        <v>526</v>
      </c>
      <c r="D36" s="35" t="s">
        <v>527</v>
      </c>
      <c r="E36" s="36" t="s">
        <v>472</v>
      </c>
      <c r="F36" s="36"/>
      <c r="G36" s="68"/>
      <c r="H36" s="36"/>
    </row>
    <row r="37" customFormat="false" ht="15.75" hidden="false" customHeight="true" outlineLevel="0" collapsed="false">
      <c r="B37" s="28"/>
      <c r="C37" s="28"/>
      <c r="D37" s="28"/>
      <c r="E37" s="29"/>
      <c r="F37" s="29"/>
      <c r="G37" s="29"/>
      <c r="H37" s="29"/>
    </row>
    <row r="38" customFormat="false" ht="15.75" hidden="false" customHeight="true" outlineLevel="0" collapsed="false">
      <c r="B38" s="28"/>
      <c r="C38" s="28"/>
      <c r="D38" s="28"/>
      <c r="E38" s="29"/>
      <c r="F38" s="29"/>
      <c r="G38" s="29"/>
      <c r="H38" s="29"/>
    </row>
    <row r="39" customFormat="false" ht="15.75" hidden="false" customHeight="true" outlineLevel="0" collapsed="false">
      <c r="B39" s="28"/>
      <c r="C39" s="28"/>
      <c r="D39" s="28"/>
      <c r="E39" s="29"/>
      <c r="F39" s="29"/>
      <c r="G39" s="29"/>
      <c r="H39" s="29"/>
    </row>
    <row r="40" customFormat="false" ht="15.75" hidden="false" customHeight="true" outlineLevel="0" collapsed="false">
      <c r="B40" s="28"/>
      <c r="C40" s="28"/>
      <c r="D40" s="28"/>
      <c r="E40" s="29"/>
      <c r="F40" s="29"/>
      <c r="G40" s="29"/>
      <c r="H40" s="29"/>
    </row>
    <row r="41" customFormat="false" ht="15.75" hidden="false" customHeight="true" outlineLevel="0" collapsed="false">
      <c r="B41" s="28"/>
      <c r="C41" s="28"/>
      <c r="D41" s="28"/>
      <c r="E41" s="29"/>
      <c r="F41" s="29"/>
      <c r="G41" s="29"/>
      <c r="H41" s="29"/>
    </row>
    <row r="42" customFormat="false" ht="15.75" hidden="false" customHeight="true" outlineLevel="0" collapsed="false"/>
    <row r="43" customFormat="false" ht="15.75" hidden="false" customHeight="true" outlineLevel="0" collapsed="false"/>
    <row r="44" customFormat="false" ht="15.75" hidden="false" customHeight="true" outlineLevel="0" collapsed="false">
      <c r="B44" s="30" t="s">
        <v>528</v>
      </c>
    </row>
    <row r="45" customFormat="false" ht="15.75" hidden="false" customHeight="true" outlineLevel="0" collapsed="false">
      <c r="B45" s="20" t="s">
        <v>529</v>
      </c>
      <c r="C45" s="38" t="n">
        <f aca="false">COUNTA(C12:C62)</f>
        <v>30</v>
      </c>
    </row>
    <row r="46" customFormat="false" ht="15.75" hidden="false" customHeight="true" outlineLevel="0" collapsed="false">
      <c r="B46" s="20" t="s">
        <v>530</v>
      </c>
    </row>
    <row r="47" customFormat="false" ht="15.75" hidden="false" customHeight="true" outlineLevel="0" collapsed="false">
      <c r="B47" s="69" t="s">
        <v>531</v>
      </c>
      <c r="C47" s="31" t="n">
        <f aca="false">COUNTIF(E12:E62,"Policy Document")</f>
        <v>12</v>
      </c>
    </row>
    <row r="48" customFormat="false" ht="15.75" hidden="false" customHeight="true" outlineLevel="0" collapsed="false">
      <c r="B48" s="69" t="s">
        <v>532</v>
      </c>
      <c r="C48" s="31" t="n">
        <f aca="false">COUNTIF(E12:E62,"Assessment Report")</f>
        <v>6</v>
      </c>
    </row>
    <row r="49" customFormat="false" ht="15.75" hidden="false" customHeight="true" outlineLevel="0" collapsed="false">
      <c r="B49" s="69" t="s">
        <v>533</v>
      </c>
      <c r="C49" s="31" t="n">
        <f aca="false">COUNTIF(E12:E62,"Training Record")</f>
        <v>2</v>
      </c>
    </row>
    <row r="50" customFormat="false" ht="15.75" hidden="false" customHeight="true" outlineLevel="0" collapsed="false"/>
    <row r="51" customFormat="false" ht="15.75" hidden="false" customHeight="true" outlineLevel="0" collapsed="false"/>
    <row r="52" customFormat="false" ht="15.75" hidden="false" customHeight="true" outlineLevel="0" collapsed="false">
      <c r="B52" s="70" t="s">
        <v>534</v>
      </c>
      <c r="C52" s="71" t="s">
        <v>535</v>
      </c>
      <c r="D52" s="71"/>
      <c r="E52" s="71"/>
      <c r="F52" s="71"/>
      <c r="G52" s="71"/>
      <c r="H52" s="71"/>
    </row>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7">
    <mergeCell ref="B2:H2"/>
    <mergeCell ref="B3:H3"/>
    <mergeCell ref="C6:H6"/>
    <mergeCell ref="C7:H7"/>
    <mergeCell ref="C8:H8"/>
    <mergeCell ref="C9:H9"/>
    <mergeCell ref="C52:H52"/>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LibreOffice/25.2.3.2$Linux_X86_64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2026-02-10T21:35:15Z</dcterms:created>
  <dc:creator>openpyxl</dc:creator>
  <dc:description/>
  <dc:language>en-US</dc:language>
  <cp:lastModifiedBy/>
  <dcterms:modified xsi:type="dcterms:W3CDTF">2026-03-13T00:27:33Z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